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Объем продукции" sheetId="1" r:id="rId1"/>
    <sheet name="Статистика общая" sheetId="2" r:id="rId2"/>
    <sheet name="Статистика СМП" sheetId="3" r:id="rId3"/>
    <sheet name="СМП МО" sheetId="4" r:id="rId4"/>
    <sheet name="преференции ф1" sheetId="5" r:id="rId5"/>
    <sheet name="преференции ф2" sheetId="6" r:id="rId6"/>
  </sheets>
  <externalReferences>
    <externalReference r:id="rId9"/>
    <externalReference r:id="rId10"/>
  </externalReferences>
  <definedNames>
    <definedName name="Excel_BuiltIn_Print_Area_2" localSheetId="3">#REF!</definedName>
    <definedName name="Excel_BuiltIn_Print_Area_2">#REF!</definedName>
    <definedName name="Excel_BuiltIn_Print_Area_3" localSheetId="3">#REF!</definedName>
    <definedName name="Excel_BuiltIn_Print_Area_3">#REF!</definedName>
    <definedName name="Excel_BuiltIn_Print_Area_4">#REF!</definedName>
    <definedName name="Excel_BuiltIn_Print_Titles_2">#REF!</definedName>
    <definedName name="Excel_BuiltIn_Print_Titles_3" localSheetId="3">#REF!</definedName>
    <definedName name="Excel_BuiltIn_Print_Titles_3">#REF!</definedName>
    <definedName name="Excel_BuiltIn_Print_Titles_4" localSheetId="3">#REF!</definedName>
    <definedName name="Excel_BuiltIn_Print_Titles_4">#REF!</definedName>
    <definedName name="Excel_BuiltIn_Print_Titles_5">#REF!</definedName>
    <definedName name="_xlnm.Print_Titles" localSheetId="0">'Объем продукции'!$7:$10</definedName>
    <definedName name="_xlnm.Print_Titles" localSheetId="1">'Статистика общая'!$6:$10</definedName>
    <definedName name="_xlnm.Print_Titles" localSheetId="2">'Статистика СМП'!$6:$10</definedName>
    <definedName name="_xlnm.Print_Area" localSheetId="3">'СМП МО'!$A$1:$I$84</definedName>
  </definedNames>
  <calcPr fullCalcOnLoad="1"/>
</workbook>
</file>

<file path=xl/sharedStrings.xml><?xml version="1.0" encoding="utf-8"?>
<sst xmlns="http://schemas.openxmlformats.org/spreadsheetml/2006/main" count="844" uniqueCount="556">
  <si>
    <t>Изделия медицинской техники, средства измерений, оптические приборы и аппаратура, часы</t>
  </si>
  <si>
    <t>ТРАНСПОРТНЫЕ СРЕДСТВА И ОБОРУДОВАНИЕ</t>
  </si>
  <si>
    <t>Автотранспортные средства, прицепы и полуприцепы</t>
  </si>
  <si>
    <t>из них: автомобили легковые</t>
  </si>
  <si>
    <t>Прочие транспортные средства и оборудование, не включенные в другие группировки</t>
  </si>
  <si>
    <t>ПРОЧИЕ ПРОМЫШЛЕННЫЕ ТОВАРЫ, НЕ ВКЛЮЧЕННЫЕ В ДРУГИЕ ГРУППИРОВКИ</t>
  </si>
  <si>
    <t>Мебель</t>
  </si>
  <si>
    <t>Прочие промышленные изделия, не включенные в другие группировки; услуги, связанные с их изготовлением; услуги, связанные с набивкой чучел</t>
  </si>
  <si>
    <t>ЭЛЕКТРОЭНЕРГИЯ, ГАЗ, ПАР И ВОДА</t>
  </si>
  <si>
    <t>Электроэнергия</t>
  </si>
  <si>
    <t>Природный горючий газ после установок промысловой и заводской обработки, поставляемый в магистральные газопроводы</t>
  </si>
  <si>
    <t>Газ газоперерабатывающих заводов</t>
  </si>
  <si>
    <t>Пар и горячая вода (тепловая энергия), услуги по передаче и распределению пара и горячей воды (тепловой энергии)</t>
  </si>
  <si>
    <t>Питьевая вода</t>
  </si>
  <si>
    <t>Непитьевая (техническая) вода</t>
  </si>
  <si>
    <t>СТРОИТЕЛЬНЫЕ РАБОТЫ</t>
  </si>
  <si>
    <t>Работы по строительству зданий, сооружений или их частей</t>
  </si>
  <si>
    <t xml:space="preserve">    Общестроительные работы по возведению зданий и сооружений</t>
  </si>
  <si>
    <t xml:space="preserve">    Общестроительные работы по капитальному ремонту  зданий и сооружений</t>
  </si>
  <si>
    <t xml:space="preserve">    Общестроительные работы по текущему ремонту зданий и сооружений</t>
  </si>
  <si>
    <t xml:space="preserve">     Общестроительные работы по строительству автомобильных дорог, железных дорог, аэродромов и спортивных сооружений</t>
  </si>
  <si>
    <t xml:space="preserve">    Общестроительные работы по строительству водных сооружений</t>
  </si>
  <si>
    <t>Здания, сооружения и их части</t>
  </si>
  <si>
    <t>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</si>
  <si>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Услуги по техническому обслуживанию и ремонту автотранспортных средств</t>
  </si>
  <si>
    <t>Услуги по ремонту бытовых изделий и предметов личного пользования</t>
  </si>
  <si>
    <t>УСЛУГИ ГОСТИНИЦ И РЕСТОРАНОВ</t>
  </si>
  <si>
    <t>Услуги гостиниц</t>
  </si>
  <si>
    <t>Услуги по обеспечению питанием</t>
  </si>
  <si>
    <t>Услуги столовых при предприятиях и учреждениях и услуги по поставке продукции общественного питания</t>
  </si>
  <si>
    <t>УСЛУГИ ТРАНСПОРТА, СКЛАДСКОГО ХОЗЯЙСТВА И СВЯЗИ</t>
  </si>
  <si>
    <t>Услуги железнодорожного транспорта</t>
  </si>
  <si>
    <t>Услуги сухопутного транспорта</t>
  </si>
  <si>
    <t>Услуги морского транспорта</t>
  </si>
  <si>
    <t>Услуги воздушного транспорта, подчиняющегося расписанию</t>
  </si>
  <si>
    <t>Услуги воздушного транспорта, не подчиняющегося расписанию</t>
  </si>
  <si>
    <t>Вспомогательные и дополнительные транспортные услуги; услуги туристических агентств</t>
  </si>
  <si>
    <t>Услуги пассажирских воздушных терминалов (аэропортов)</t>
  </si>
  <si>
    <t>Услуги туристических агентств и туроператоров; услуги по обслуживанию туристов, не включенные в другие группировки</t>
  </si>
  <si>
    <t>Услуги почты и электросвязи</t>
  </si>
  <si>
    <t>Услуги почтовой и курьерской связи</t>
  </si>
  <si>
    <t>Услуги электросвязи</t>
  </si>
  <si>
    <t xml:space="preserve">           Услуги сотовой радиотелефонной связи</t>
  </si>
  <si>
    <t>УСЛУГИ В СФЕРЕ ФИНАНСОВОГО ПОСРЕДНИЧЕСТВА</t>
  </si>
  <si>
    <t>Услуги по финансовому посредничеству</t>
  </si>
  <si>
    <t>Услуги по страхованию и пенсионному обеспечению, кроме услуг по обязательному социальному обеспечению</t>
  </si>
  <si>
    <t>Вспомогательные 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</si>
  <si>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</si>
  <si>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по операциям с недвижимым имуществом</t>
  </si>
  <si>
    <t>Услуги по операциям с собственным недвижимым имуществом</t>
  </si>
  <si>
    <t>Услуги по аренде машин и оборудования (без оператора), бытовых изделий и предметов личного пользования</t>
  </si>
  <si>
    <t>Услуги по аренде легковых автомобилей и легких (до 3,5 т) автофургонов без водителя</t>
  </si>
  <si>
    <t>Услуги по аренде прочих транспортных средств и оборудования</t>
  </si>
  <si>
    <t>Услуги, связанные с использованием вычислительной техники и информационных технологий</t>
  </si>
  <si>
    <t>Услуги, связанные приобретением и использованием средств вычислительной техники</t>
  </si>
  <si>
    <t>Услуги по обеспечению потребности в программных средствах, консультации в этой области</t>
  </si>
  <si>
    <t>Услуги, связанные с базами данных, деятельностью в сети Интернет</t>
  </si>
  <si>
    <t>Услуги по техническому обслуживанию и ремонту офисных машин и вычислительной техники</t>
  </si>
  <si>
    <t>Прочие услуги, связанные с использованием вычислительной техники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</si>
  <si>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</si>
  <si>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</si>
  <si>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</si>
  <si>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 в области архитектуры, инженерно-технического проектирования и смежных областях</t>
  </si>
  <si>
    <t>Услуги в области технических испытаний и исследований</t>
  </si>
  <si>
    <t>Рекламные услуги</t>
  </si>
  <si>
    <t>Услуги по подбору кадров, найму рабочей силы и предоставлению персонала</t>
  </si>
  <si>
    <t>Услуги по проведению расследований и обеспечению безопасности</t>
  </si>
  <si>
    <t>Услуги по чистке и уборке помещений, оборудования и транспортных средств</t>
  </si>
  <si>
    <t>Разные услуги, связанные с предпринимательской деятельностью</t>
  </si>
  <si>
    <t>УСЛУГИ В СФЕРЕ ГОСУДАРСТВЕННОГО УПРАВЛЕНИЯ И ОБЯЗАТЕЛЬНОГО СОЦИАЛЬНОГО ОБЕСПЕЧЕНИЯ</t>
  </si>
  <si>
    <t>Услуги в области государственного управления общего характера, экономической и социальной политики государства</t>
  </si>
  <si>
    <t>Услуги, предоставляемые государством обществу в целом</t>
  </si>
  <si>
    <t>Услуги в области обязательного социального обеспечения</t>
  </si>
  <si>
    <t>УСЛУГИ В ОБЛАСТИ ОБРАЗОВАНИЯ</t>
  </si>
  <si>
    <t>Услуги в области начального образования</t>
  </si>
  <si>
    <t>Услуги в области основного общего, среднего (полного) общего, начального и среднего профессионального образования</t>
  </si>
  <si>
    <t>Услуги в области высшего профессионального образования</t>
  </si>
  <si>
    <t>Услуги в области образования для взрослых и прочих видов образования</t>
  </si>
  <si>
    <t>УСЛУГИ В ОБЛАСТИ ЗДРАВООХРАНЕНИЯ И СОЦИАЛЬНЫЕ УСЛУГИ</t>
  </si>
  <si>
    <t>Услуги в области охраны здоровья человека</t>
  </si>
  <si>
    <t>Услуги больничных учреждений</t>
  </si>
  <si>
    <t>Услуги в области врачебной практики</t>
  </si>
  <si>
    <t>Услуги в области стоматологии</t>
  </si>
  <si>
    <t>Прочие услуги в области охраны здоровья человека</t>
  </si>
  <si>
    <t>Ветеринарные услуги</t>
  </si>
  <si>
    <t>Социальные услуги</t>
  </si>
  <si>
    <t>ПРОЧИЕ КОММУНАЛЬНЫЕ, СОЦИАЛЬНЫЕ И ПЕРСОНАЛЬНЫЕ УСЛУГИ</t>
  </si>
  <si>
    <t>Услуги по удалению сточных вод и отходов, улучшению санитарного состояния и аналогичные услуги</t>
  </si>
  <si>
    <t>Услуги по организации отдыха, развлечений, культуры и спорта</t>
  </si>
  <si>
    <t>Услуги в области радиовещания и телевидения</t>
  </si>
  <si>
    <t>Услуги информационных агентств</t>
  </si>
  <si>
    <t>Услуги в области спорта</t>
  </si>
  <si>
    <t>Прочие услуги по организации отдыха и развлечений</t>
  </si>
  <si>
    <t>Прочие персональные услуги</t>
  </si>
  <si>
    <t>УСЛУГИ, ПРЕДОСТАВЛЯЕМЫЕ ЭКСТЕРРИТОРИАЛЬНЫМИ ОРГАНИЗАЦИЯМИ И ОРГАНАМИ</t>
  </si>
  <si>
    <t>Ф.И.О.</t>
  </si>
  <si>
    <t>(подпись)</t>
  </si>
  <si>
    <t>`</t>
  </si>
  <si>
    <t>Исполнитель Ф.И.О. тел.</t>
  </si>
  <si>
    <t>Сумма начальных (максимальных) цен контрактов, гражданско-правовых договоров по проведенным процедурам среди субъектов малого предпринимательства (за исключением отмененных торгов), тыс. руб.</t>
  </si>
  <si>
    <t>Стоимость заключенных контрактов, гражданско-правовых договоров с субъектами малого предпринимательства по процедурам, проведенным среди субъектов малого предпринимательства, тыс. руб.</t>
  </si>
  <si>
    <t>№ п/п</t>
  </si>
  <si>
    <t>итого по торгам</t>
  </si>
  <si>
    <t>запрос котировок</t>
  </si>
  <si>
    <t xml:space="preserve"> открытый конкурс</t>
  </si>
  <si>
    <t>открытый аукцион в электронной форме</t>
  </si>
  <si>
    <t>1.1.</t>
  </si>
  <si>
    <t>отменено торгов</t>
  </si>
  <si>
    <t>закрытый конкурс</t>
  </si>
  <si>
    <t>закрытый аукцион</t>
  </si>
  <si>
    <t>х</t>
  </si>
  <si>
    <t>итого по торгам и запросам котировок</t>
  </si>
  <si>
    <t>торги и запросы котировок, в том числе:</t>
  </si>
  <si>
    <t>торги, в том числе:</t>
  </si>
  <si>
    <t>Наименование показателя</t>
  </si>
  <si>
    <t>Торги и другие способы размещения заказа, в том числе:</t>
  </si>
  <si>
    <t>Общий годовой объем поставок товаров, выполнения работ, оказания услуг, тыс. руб.</t>
  </si>
  <si>
    <t>по результатам  торгов либо запросов котировок, где не поступило ни одной заявки</t>
  </si>
  <si>
    <t>по результатам торгов либо запросов котировок, где все заявки отклонены</t>
  </si>
  <si>
    <t>привело к заключению контракта, гражданско-правового договора, в том числе:</t>
  </si>
  <si>
    <t>единственный поставщик (исполнитель, подрядчик) без проведения торгов и запросов котировок, в том числе:</t>
  </si>
  <si>
    <t>3.1.</t>
  </si>
  <si>
    <t>3.2.</t>
  </si>
  <si>
    <t>по результатам внеплановых проверок</t>
  </si>
  <si>
    <t>по результатам плановых проверок</t>
  </si>
  <si>
    <t>расторгнуто контрактов, гражданско-правовых договоров, в том числе:</t>
  </si>
  <si>
    <t>по соглашению сторон</t>
  </si>
  <si>
    <t>по решению суда</t>
  </si>
  <si>
    <t>5.1.</t>
  </si>
  <si>
    <t>не привело к заключению контракта, гражданско-правового договора, в том числе:</t>
  </si>
  <si>
    <t>4.1.</t>
  </si>
  <si>
    <t>4.2.</t>
  </si>
  <si>
    <t xml:space="preserve">Сведения о размещении заказов у субъектов малого предпринимательства </t>
  </si>
  <si>
    <r>
      <t xml:space="preserve">____________________________________________________________________________________________________________________
</t>
    </r>
    <r>
      <rPr>
        <i/>
        <sz val="10"/>
        <rFont val="Arial"/>
        <family val="2"/>
      </rPr>
      <t>(полное наименование)</t>
    </r>
  </si>
  <si>
    <t>2.2.</t>
  </si>
  <si>
    <t>2.1.</t>
  </si>
  <si>
    <t>Сведения о размещении заказов</t>
  </si>
  <si>
    <t>в соответствии с п. 14 ч. 2 ст. 55 Закона 94-ФЗ</t>
  </si>
  <si>
    <t>в соответствии с ч. 2 ст. 55 Закона 94-ФЗ (кроме п. 8,9,11,13,14)</t>
  </si>
  <si>
    <t xml:space="preserve">Сумма начальных (максимальных) цен контрактов, гражданско-правовых договоров по проведенным процедурам, тыс. руб., в том числе: </t>
  </si>
  <si>
    <t>привело к заключению контракта, гражданско-правового договора, тыс. руб., в том числе:</t>
  </si>
  <si>
    <t>не привело к заключению контракта, гражданско-правового договора, тыс. руб., в том числе:</t>
  </si>
  <si>
    <t>по результатам  торгов либо запросов котировок, где не поступило ни одной заявки, тыс. руб.</t>
  </si>
  <si>
    <t>по результатам торгов либо запросов котировок, где все заявки отклонены, тыс. руб.</t>
  </si>
  <si>
    <t>отменено торгов, тыс. руб.</t>
  </si>
  <si>
    <t>расторгнуто контрактов, гражданско-правовых договоров, тыс. руб., в том числе:</t>
  </si>
  <si>
    <t>по соглашению сторон, тыс. руб.</t>
  </si>
  <si>
    <t>по решению суда, тыс. руб.</t>
  </si>
  <si>
    <t>Стоимость заключенных контрактов, гражданско-правовых договоров, тыс. руб., в том числе:</t>
  </si>
  <si>
    <t>Общая стоимость расторгнутых контрактов, гражданско-правовых договоров, тыс. руб., в том числе:</t>
  </si>
  <si>
    <t>Количество заключенных контрактов, гражданско-правовых договоров с субъектами малого предпринимательства по процедурам, проведенным среди субъектов малого предпринимательства</t>
  </si>
  <si>
    <t>тыс. руб.</t>
  </si>
  <si>
    <t>Наименование</t>
  </si>
  <si>
    <t>в том числе:</t>
  </si>
  <si>
    <t>торги</t>
  </si>
  <si>
    <t>котировки</t>
  </si>
  <si>
    <t>единств.     поставщик</t>
  </si>
  <si>
    <t>из них:</t>
  </si>
  <si>
    <t>единственный участник торгов   (п 8,9 ст.55)</t>
  </si>
  <si>
    <t>единственный участник котировки  (п 8 ст.55)</t>
  </si>
  <si>
    <t>согл.ед.исполнителя(п.11,13 ст.55)</t>
  </si>
  <si>
    <t>ст 55 за искл. п 8,9,11,13,14 (Закон №94-ФЗ)</t>
  </si>
  <si>
    <t>закупки малого объема, п.14, ст.55</t>
  </si>
  <si>
    <t>других источников финансирования</t>
  </si>
  <si>
    <t>ПРОДУКЦИЯ СЕЛЬСКОГО ХОЗЯЙСТВА, ОХОТЫ И ЛЕСНОГО ХОЗЯЙСТВА - ВСЕГО</t>
  </si>
  <si>
    <t>Продукция сельского хозяйства</t>
  </si>
  <si>
    <t>из неё:</t>
  </si>
  <si>
    <t>Картофель</t>
  </si>
  <si>
    <t>Овощи</t>
  </si>
  <si>
    <t>Фрукты, ягоды, орехи</t>
  </si>
  <si>
    <t>Куриные яйца</t>
  </si>
  <si>
    <t xml:space="preserve">Прочая продукция </t>
  </si>
  <si>
    <t>Продукция лесоводства, лесозаготовок и связанные с этим услуги</t>
  </si>
  <si>
    <t>Топливная древесина в виде бревен (дрова-долготье)</t>
  </si>
  <si>
    <t>Топливная древесина в виде поленьев, вязанок хвороста (разделанные дрова)</t>
  </si>
  <si>
    <t>РЫБА И ПРОЧАЯ ПРОДУКЦИЯ РЫБОЛОВСТВА; УСЛУГИ, СВЯЗАННЫЕ С РЫБОЛОВСТВОМ</t>
  </si>
  <si>
    <t>Живая  рыба</t>
  </si>
  <si>
    <t>Свежая или охлажденная  рыба</t>
  </si>
  <si>
    <t>Прочая продукция и услуги</t>
  </si>
  <si>
    <t>ПРОДУКЦИЯ ГОРНОДОБЫВАЮЩИХ ПРОИЗВОДСТВ</t>
  </si>
  <si>
    <t>Каменный уголь</t>
  </si>
  <si>
    <t>Гравий, песок и глина</t>
  </si>
  <si>
    <t>Прочая продукция</t>
  </si>
  <si>
    <t>ПРОДУКЦИЯ ОБРАБАТЫВАЮЩИХ ПРОИЗВОДСТВ</t>
  </si>
  <si>
    <t>ПИЩЕВЫЕ ПРОДУКТЫ И НАПИТКИ</t>
  </si>
  <si>
    <t>Мясо, мясные продукты и другая продукция переработки животных</t>
  </si>
  <si>
    <t>Свежее или охлажденное мясо крупного рогатого скота</t>
  </si>
  <si>
    <t>Мороженое мясо крупного рогатого скота</t>
  </si>
  <si>
    <t>Свежая или охлажденная свинина</t>
  </si>
  <si>
    <t>Мороженая свинина</t>
  </si>
  <si>
    <t>Свежая или охлажденная баранина</t>
  </si>
  <si>
    <t>Мороженая баранина</t>
  </si>
  <si>
    <t>Свежие или охлажденные пищевые субпродукты крупного рогатого скота</t>
  </si>
  <si>
    <t>Мороженые пищевые субпродукты крупного рогатого скота</t>
  </si>
  <si>
    <t>Свежие или охлажденные пищевые субпродукты свиней</t>
  </si>
  <si>
    <t>Мороженые пищевые субпродукты свиней</t>
  </si>
  <si>
    <t>Свежее и консервированное мясо домашней птицы</t>
  </si>
  <si>
    <t>Прочие</t>
  </si>
  <si>
    <t>Продукты из мяса и мяса птицы</t>
  </si>
  <si>
    <t>Колбасные изделия из печени (ливерные колбасы)</t>
  </si>
  <si>
    <t>Вареные колбасные изделия (включая колбасы из мяса птицы и мяса кроликов), кроме колбасных и других изделий из печени</t>
  </si>
  <si>
    <t>Сосиски и сардельки</t>
  </si>
  <si>
    <t>Полукопченые колбасы</t>
  </si>
  <si>
    <t>Твердокопченые колбасы</t>
  </si>
  <si>
    <t>Готовые продукты и консервы из мяса домашней птицы</t>
  </si>
  <si>
    <t>Готовые продукты и консервы из свинины</t>
  </si>
  <si>
    <t>Готовые продукты и консервы из мяса крупного рогатого скота</t>
  </si>
  <si>
    <t>Переработанные и консервированные рыба и рыбные продукты</t>
  </si>
  <si>
    <t>Свежее или охлажденное прочее мясо рыбы (включая фарш)</t>
  </si>
  <si>
    <t>Мороженая рыба (кроме сельди)</t>
  </si>
  <si>
    <t>Мороженая сельдь</t>
  </si>
  <si>
    <t>Мороженое рыбное филе</t>
  </si>
  <si>
    <t>Натуральные рыбные консервы</t>
  </si>
  <si>
    <t>Рыбные консервы в томатном соусе</t>
  </si>
  <si>
    <t>Рыбные консервы в масле</t>
  </si>
  <si>
    <t>Рыбоовощные консервы</t>
  </si>
  <si>
    <t>Фруктовые и овощные соки</t>
  </si>
  <si>
    <t>Переработанные и консервированные фрукты и овощи, не включенные в другие группировки; услуги по тепловой обработке и прочим способам подготовки фруктов и овощей для консервирования</t>
  </si>
  <si>
    <t>Томатное пюре</t>
  </si>
  <si>
    <t>Замороженные овощи</t>
  </si>
  <si>
    <t>Замороженные фрукты и ягоды (свежие или предварительно подвергнутые тепловой обработке)</t>
  </si>
  <si>
    <t xml:space="preserve">Джемы, мармелад, пюре, паста, желе, конфитюры, повидло, варенье </t>
  </si>
  <si>
    <t>Животные и растительные масла и жиры</t>
  </si>
  <si>
    <t>Нерафинированные масла и жиры</t>
  </si>
  <si>
    <t>Рафинированные масла и жиры</t>
  </si>
  <si>
    <t xml:space="preserve">Маргарин </t>
  </si>
  <si>
    <t xml:space="preserve">Молочные продукты </t>
  </si>
  <si>
    <t>Молоко</t>
  </si>
  <si>
    <t xml:space="preserve">Молоко в порошке, гранулах или в других твердых формах </t>
  </si>
  <si>
    <t>Сливочное масло</t>
  </si>
  <si>
    <t>Твердые сыры</t>
  </si>
  <si>
    <t>Мягкие сыры</t>
  </si>
  <si>
    <t>Сметана</t>
  </si>
  <si>
    <t xml:space="preserve">Кисломолочные продукты </t>
  </si>
  <si>
    <t>Продукция мукомольно-крупяного производства</t>
  </si>
  <si>
    <t>из нее:</t>
  </si>
  <si>
    <t>Пропаренный шелушеный рис</t>
  </si>
  <si>
    <t>Пшеничная мука</t>
  </si>
  <si>
    <t>Пшенично-ржаная мука</t>
  </si>
  <si>
    <t>Мука грубого помола из твердой пшеницы (манная крупа)</t>
  </si>
  <si>
    <t>Овсяная крупа</t>
  </si>
  <si>
    <t>Гречневая крупа</t>
  </si>
  <si>
    <t>Пшено (крупа из просо)</t>
  </si>
  <si>
    <t>Ячневая крупа</t>
  </si>
  <si>
    <t>Перловая крупа</t>
  </si>
  <si>
    <t>Прочие пищевые продукты</t>
  </si>
  <si>
    <t>Ржаной хлеб</t>
  </si>
  <si>
    <t>Пшеничный хлеб</t>
  </si>
  <si>
    <t>Ржано-пшеничный и пшенично-ржаной хлеб</t>
  </si>
  <si>
    <t>Булочные изделия</t>
  </si>
  <si>
    <t>Сахар-песок</t>
  </si>
  <si>
    <t>Макароны, лапша, аналогичные мучные изделия</t>
  </si>
  <si>
    <t>Кофе и чай</t>
  </si>
  <si>
    <t>Напитки</t>
  </si>
  <si>
    <t>ТЕКСТИЛЬ И ТЕКСТИЛЬНЫЕ ИЗДЕЛИЯ</t>
  </si>
  <si>
    <t>Текстиль</t>
  </si>
  <si>
    <t>Ткани</t>
  </si>
  <si>
    <t>Готовые текстильные изделия, кроме одежды</t>
  </si>
  <si>
    <t xml:space="preserve">        Постельное белье </t>
  </si>
  <si>
    <t xml:space="preserve">        Столовое белье</t>
  </si>
  <si>
    <t>Прочие текстильные изделия</t>
  </si>
  <si>
    <t>Ковры и ковровые изделия</t>
  </si>
  <si>
    <t>Канаты, веревки, шпагат и сети; услуги, связанные с их ремонтом</t>
  </si>
  <si>
    <t>Нетканые материалы и изделия из нетканых материалов, кроме одежды</t>
  </si>
  <si>
    <t>Прочие текстильные изделия, не включенные в другие группировки</t>
  </si>
  <si>
    <t>Трикотажные изделия</t>
  </si>
  <si>
    <t>Чулочно-носочные трикотажные изделия</t>
  </si>
  <si>
    <t>Трикотажные пуловеры, кардиганы и аналогичные изделия</t>
  </si>
  <si>
    <t>Одежда; меха</t>
  </si>
  <si>
    <t>Одежда из кожи</t>
  </si>
  <si>
    <t>Прочая одежда и аксессуары</t>
  </si>
  <si>
    <t>Спецодежда</t>
  </si>
  <si>
    <t>Верхняя одежда</t>
  </si>
  <si>
    <t>Нательное белье</t>
  </si>
  <si>
    <t xml:space="preserve">Прочая одежда и аксессуары, не включенные в другие группировки </t>
  </si>
  <si>
    <t>Меха; меховые изделия</t>
  </si>
  <si>
    <t>КОЖА И ИЗДЕЛИЯ ИЗ КОЖИ</t>
  </si>
  <si>
    <t>Чемоданы, дамские сумки и аналогичные изделия; шорно-седельные изделия и упряжь</t>
  </si>
  <si>
    <t>Обувь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</si>
  <si>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</si>
  <si>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БУМАГИ; ЗАПИСАННЫЕ НОСИТЕЛИ ИНФОРМАЦИИ; ПОЛИГРАФИЧЕСКИЕ УСЛУГИ</t>
  </si>
  <si>
    <t xml:space="preserve">Целлюлоза, бумага и изделия из бумаги </t>
  </si>
  <si>
    <t>Бумага и картон</t>
  </si>
  <si>
    <t>Изделия из бумаги и картона</t>
  </si>
  <si>
    <t>Хозяйственная и туалетная бумага и бумажные изделия</t>
  </si>
  <si>
    <t>Бумажные канцелярские принадлежности</t>
  </si>
  <si>
    <t>Обои</t>
  </si>
  <si>
    <t>Прочие изделия из бумаги и картона, не включенные в другие группировки</t>
  </si>
  <si>
    <t>Печатная продукция и записанные носители информации</t>
  </si>
  <si>
    <t>Книги, газеты и прочие печатные материалы и записанные носители информации</t>
  </si>
  <si>
    <t>Звукозаписи</t>
  </si>
  <si>
    <t>Переплетные услуги</t>
  </si>
  <si>
    <t xml:space="preserve">НЕФТЕПРОДУКТЫ </t>
  </si>
  <si>
    <t>Моторный бензин, неэтилированный и этилированный, произведенный для двигателей с искровым зажиганием</t>
  </si>
  <si>
    <t>Дизельное топливо для автодорожного или железнодорожного транспорта</t>
  </si>
  <si>
    <t>Мазут</t>
  </si>
  <si>
    <t>ХИМИЧЕСКИЕ ВЕЩЕСТВА, ХИМИЧЕСКИЕ ПРОДУКТЫ И ХИМИЧЕСКИЕ ВОЛОКНА</t>
  </si>
  <si>
    <t>Основные фармацевтические продукты и фармацевтические препараты</t>
  </si>
  <si>
    <t>Глицерин; мыло и моющие средства, чистящие и полирующие средства, парфюмерные и косметические средства</t>
  </si>
  <si>
    <t>Прочие химические продукты</t>
  </si>
  <si>
    <t>РЕЗИНОВЫЕ И ПЛАСТМАССОВЫЕ ИЗДЕЛИЯ</t>
  </si>
  <si>
    <t>Резиновые изделия</t>
  </si>
  <si>
    <t>Шины для легковых автомобилей</t>
  </si>
  <si>
    <t>Шины для грузовых автомобилей, автобусов и троллейбусов</t>
  </si>
  <si>
    <t>Прочие изделия из резины; услуги, связанные с их ремонтом и техническим обслуживанием (кроме шин)</t>
  </si>
  <si>
    <t>Изделия из пластмасс</t>
  </si>
  <si>
    <t>ПРОЧИЕ НЕМЕТАЛЛИЧЕСКИЕ МИНЕРАЛЬНЫЕ ПРОДУКТЫ</t>
  </si>
  <si>
    <t>Стекло и изделия из стекла</t>
  </si>
  <si>
    <t>Санитарно-технические изделия из керамики</t>
  </si>
  <si>
    <t>Кирпичи, черепица и строительные изделия из обожженной глины</t>
  </si>
  <si>
    <t>МЕТАЛЛЫ И ГОТОВЫЕ МЕТАЛЛИЧЕСКИЕ ИЗДЕЛИЯ</t>
  </si>
  <si>
    <t>Трубы</t>
  </si>
  <si>
    <t>Радиаторы и котлы центрального отопления; услуги, связанные с их монтажем (установкой), ремонтом и техническим обслуживанием</t>
  </si>
  <si>
    <t>МАШИНЫ И ОБОРУДОВАНИЕ, НЕ ВКЛЮЧЕННЫЕ В ДРУГИЕ ГРУППИРОВКИ</t>
  </si>
  <si>
    <t>Оборудование общего назначения</t>
  </si>
  <si>
    <t>Оружие и боеприпасы</t>
  </si>
  <si>
    <t>Бытовые приборы, не включенные в другие группировки</t>
  </si>
  <si>
    <t>ЭЛЕКТРИЧЕСКОЕ И ОПТИЧЕСКОЕ ОБОРУДОВАНИЕ</t>
  </si>
  <si>
    <t>Офисное оборудование и вычислительная техника</t>
  </si>
  <si>
    <t>Вычислительные машины и прочее оборудование для обработки данных</t>
  </si>
  <si>
    <t>Телевизионная и радиопередающая аппаратура, аппаратура электросвязи</t>
  </si>
  <si>
    <t>итого по всем пунктам ст. 55 Закона № 94-ФЗ</t>
  </si>
  <si>
    <t>Количество процедур (лотов), проведенных в рамках совместных торгов</t>
  </si>
  <si>
    <t>Количество жалоб, поступивших от участников размещения заказа</t>
  </si>
  <si>
    <t>Количество процедур (лотов, запросов котировок), по которым были выявлены нарушения в сфере размещения заказа, в том числе:</t>
  </si>
  <si>
    <t>Количество участников размещения заказа, допущенных на процедуру аукциона</t>
  </si>
  <si>
    <t>Количество участников, подавших свои заявки на участие в торгах, запросах котировок, являющихся субъектами малого предпринимательства, из них:</t>
  </si>
  <si>
    <t>Количество участников-субъектов малого предпринимательства, допущенных на процедуру аукциона</t>
  </si>
  <si>
    <t>Сумма начальных (максимальных) цен контрактов, гражданско-правовых договоров по процедурам, проведенных в рамках совместных торгов, тыс. руб.</t>
  </si>
  <si>
    <t>3.3.</t>
  </si>
  <si>
    <t>Общая стоимость расторгнутых контрактов, гражданско-правовых договоров по процедурам, проведенным в рамках совместных торгов, тыс. руб.</t>
  </si>
  <si>
    <t>Стоимость заключенных контрактов, гражданско-правовых договоров по процедурам, проведенным в рамках совместных торгов, тыс. руб.</t>
  </si>
  <si>
    <t>1. Общегодовые статистические данные</t>
  </si>
  <si>
    <t>2. Количественные характеристики размещения заказа у субъектов малого предпринимательства</t>
  </si>
  <si>
    <t>2.3.</t>
  </si>
  <si>
    <t>2.4.</t>
  </si>
  <si>
    <t>3. Стоимостные характеристики размещения заказа у субъектов малого предпринимательства</t>
  </si>
  <si>
    <t>3.4.</t>
  </si>
  <si>
    <t>4. Сведения об участниках размещения заказа</t>
  </si>
  <si>
    <t>4.3.</t>
  </si>
  <si>
    <t>4.4.</t>
  </si>
  <si>
    <t>4.5.</t>
  </si>
  <si>
    <t>4.6.</t>
  </si>
  <si>
    <t>5. Выполнение норм размещения заказа у субъектов малого предпринимательства</t>
  </si>
  <si>
    <t>2. Количественные характеристики размещения заказа</t>
  </si>
  <si>
    <t>3. Стоимостные характеристики размещения заказа</t>
  </si>
  <si>
    <t>Количество проведенных процедур*, в том числе:</t>
  </si>
  <si>
    <t>* Учитываются процедуры, по которым оформлены итоговые протоколы</t>
  </si>
  <si>
    <t>2.1.1.</t>
  </si>
  <si>
    <t>2.1.1.1.</t>
  </si>
  <si>
    <t>2.1.1.2.</t>
  </si>
  <si>
    <t>2.1.2.</t>
  </si>
  <si>
    <t>2.1.2.1.</t>
  </si>
  <si>
    <t>2.1.2.2.</t>
  </si>
  <si>
    <t>2.1.3.</t>
  </si>
  <si>
    <t>2.1.4.</t>
  </si>
  <si>
    <t>3.1.1.</t>
  </si>
  <si>
    <t>3.1.1.1.</t>
  </si>
  <si>
    <t>3.1.1.2.</t>
  </si>
  <si>
    <t>3.1.2.</t>
  </si>
  <si>
    <t>3.1.2.1.</t>
  </si>
  <si>
    <t>3.1.2.2.</t>
  </si>
  <si>
    <t>3.1.3.</t>
  </si>
  <si>
    <t>3.1.4.</t>
  </si>
  <si>
    <t>3.3.1.</t>
  </si>
  <si>
    <t>3.3.2.</t>
  </si>
  <si>
    <t>3.5.</t>
  </si>
  <si>
    <t>3.6.</t>
  </si>
  <si>
    <t>Количество участников размещения заказа, вторые части заявки на участие в открытом аукционе в электронной форме которых были признаны нессответствующими требованиям, установленным документацией об открытом аукционе в электронной форме</t>
  </si>
  <si>
    <t>Количество участников-субъектов малого предпринимательства, вторые части заявки на участие в открытом аукционе в электронной форме которых были признаны нессответствующими требованиям, установленным документацией об открытом аукционе в электронной форме</t>
  </si>
  <si>
    <t>Форма 1</t>
  </si>
  <si>
    <t>Форма 2</t>
  </si>
  <si>
    <t>Форма 3</t>
  </si>
  <si>
    <t>2.1.5.</t>
  </si>
  <si>
    <t>2.1.5.1.</t>
  </si>
  <si>
    <t>2.1.5.2.</t>
  </si>
  <si>
    <t>Количество участников, признанных победителями в торгах, запросах котировок **</t>
  </si>
  <si>
    <t>по результатам несостоявшихся торгов либо запросов котировок с единственным участником торгов, запросов котировок</t>
  </si>
  <si>
    <t>3.6.1.</t>
  </si>
  <si>
    <t>3.6.2.</t>
  </si>
  <si>
    <t>3.7.</t>
  </si>
  <si>
    <t>Стоимость заключенных контрактов, гражданско-правовых договоров по процедурам, согласованным с органом, уполномоченным на осуществление конроля в сфере размещения заказа, тыс. руб.</t>
  </si>
  <si>
    <t>3.1.5.</t>
  </si>
  <si>
    <t>3.1.5.1.</t>
  </si>
  <si>
    <t>3.1.5.2.</t>
  </si>
  <si>
    <t>Объем продукции, закупаемой для государственных нужд, нужд бюджетных учреждений Краснодарского края, муниципальных нужд, нужд бюджетных учреждений муниципальных образований Краснодарского края</t>
  </si>
  <si>
    <t>количество процедур (лотов, запросов котировок), согласованных с органом, уполномоченным на осуществление контроля в сфере размещения заказа</t>
  </si>
  <si>
    <t>в соответствии с п. 8,9 ч. 2 ст. 55 Закона 94-ФЗ</t>
  </si>
  <si>
    <t>в соответствии с п. 11,13 ч. 2 ст. 55 Закона 94-ФЗ</t>
  </si>
  <si>
    <t>всего (за исключением граф 13,14)</t>
  </si>
  <si>
    <r>
      <t xml:space="preserve">государственным заказчиком/бюджетным учреждением/муниципальным районом/городским округом 
</t>
    </r>
    <r>
      <rPr>
        <i/>
        <sz val="10"/>
        <rFont val="Arial"/>
        <family val="2"/>
      </rPr>
      <t>(оставить нужное)</t>
    </r>
  </si>
  <si>
    <r>
      <t xml:space="preserve">государственным заказчиком/бюджетным учреждением/муниципальным заказчиком/бюджетным учреждением муниципального образования
</t>
    </r>
    <r>
      <rPr>
        <i/>
        <sz val="10"/>
        <rFont val="Arial"/>
        <family val="2"/>
      </rPr>
      <t>(оставить нужное)</t>
    </r>
  </si>
  <si>
    <r>
      <t>государственным заказчиком/бюджетным учреждением/муниципальным районом/городским округом</t>
    </r>
    <r>
      <rPr>
        <i/>
        <sz val="10"/>
        <rFont val="Arial"/>
        <family val="2"/>
      </rPr>
      <t xml:space="preserve"> 
(оставить нужное)</t>
    </r>
  </si>
  <si>
    <t>по результатам состоявшихся торгов либо запросов котировок с двумя и более заявками участников торгов, запросов котировок</t>
  </si>
  <si>
    <t>Количество участников, сведения о которых включены заказчиком в реестр недобросовестных поставщиков</t>
  </si>
  <si>
    <t>Общий годовой объем поставок товаров, выполнения работ, оказания услуг, тыс. руб., в том числе:</t>
  </si>
  <si>
    <t>1.1.1.</t>
  </si>
  <si>
    <t>общий годовой объем поставок товаров, выполнения работ, оказания услуг, определенный в соответствии с перечнем товаров, работ, услуг, установленным постановлением Правительства Российской Федерации от 04.11.2006 г. 
№ 642, тыс. руб.</t>
  </si>
  <si>
    <t>4.1.1.</t>
  </si>
  <si>
    <t>4.1.2.</t>
  </si>
  <si>
    <t>количество участников размещения заказа, отозвавших свои заявки на участие в торгах</t>
  </si>
  <si>
    <t>4.1.3.</t>
  </si>
  <si>
    <t>Доля объема заказа, размещенного у субъектов малого предпринимательства, %
(доля определяется как отношение суммы начальных (максимальных) цен контрактов, гражданско-правовых договоров по проведенным процедурам среди субъектов малого предпринимательства (за исключением отмененных торгов) (строка 3.1, графа 3) к общему годовому объему поставок товаров, выполнения работ, оказания услуг, определенному в соответствии с перечнем товаров, работ, услуг, установленным постановлением Правительства Российской Федерации от 04.11.2006 г. № 642 (строка 1.1.1, графа 3)</t>
  </si>
  <si>
    <t>Общее количество участников размещения заказа, подавших свои заявки на участие в торгах, запросах котировок, из них:</t>
  </si>
  <si>
    <t>2.1.2.3.</t>
  </si>
  <si>
    <t>3.1.2.3.</t>
  </si>
  <si>
    <t>Сумма начальных (максимальных) цен контрактов, гражданско-правовых договоров по проведенным процедурам, согласованным с органом, уполномоченным на осуществление контроля в сфере размещения заказа, тыс. руб.</t>
  </si>
  <si>
    <t>по результатам состоявшихся торгов либо запросов котировок с двумя и более заявками участников торгов, запросов котировок, тыс. руб.</t>
  </si>
  <si>
    <t>количество участников размещения заказа,  чьи заявки были признаны соответствующими требованиям документации торгов, извещения о проведении запроса котировок</t>
  </si>
  <si>
    <t>количество участников размещения заказа, чьи заявки были признаны несоответствующими требованиям документации торгов, извещения о проведении запроса котировок</t>
  </si>
  <si>
    <t>количество участников-субъектов малого предпринимательства,  чьи заявки были признаны несоответствующими требованиям документации торгов, извещения о проведении запроса котировок</t>
  </si>
  <si>
    <t>количество участников-субъектов малого предпринимательства, чьи заявки были признаны соответствующими требованиям документации торгов, извещения о проведении запроса котировок</t>
  </si>
  <si>
    <t>2.4.1.</t>
  </si>
  <si>
    <t>2.4.2.</t>
  </si>
  <si>
    <t>Количество участников-субъектов малого предпринимательства, допущенных на процедуру аукциона, но не подавших предложение о цене</t>
  </si>
  <si>
    <t>Количество участников размещения заказа, допущенных на процедуру аукциона, но не подавших предложение о цене</t>
  </si>
  <si>
    <t>по результатам  торгов либо запросов котировок, по которым поставщик (исполнитель, подрядчик) уклонился от заключения контракта, тыс. руб.</t>
  </si>
  <si>
    <t>по результатам  торгов либо запросов котировок, по которым поставщик (исполнитель, подрядчик) уклонился от заключения контракта</t>
  </si>
  <si>
    <t>по результатам несостоявшихся торгов либо запросов котировок с единственным участником торгов, запросов котировок, тыс. руб.</t>
  </si>
  <si>
    <t>** Учитываются только процедуры, при которых более одной заявки на участие в торгах, запросах котировок были признаны соответствующими требованиям документации торгов, извещения о проведении запроса котировок</t>
  </si>
  <si>
    <t>Количество проведенных процедур среди субъектов малого предпринимательства* (за исключением отмененных торгов)</t>
  </si>
  <si>
    <t>Количество заключенных контрактов, гражданско-правовых договоров с субъектами малого предпринимательства, признанных победителями торгов, запросов котировок по процедурам, проведенным среди субъектов малого предпринимательства**</t>
  </si>
  <si>
    <t>Стоимость заключенных контрактов, гражданско-правовых договоров с субъектами малого предпринимательства, признанных победителями торгов, запросов котировок, проведенных среди субъектов малого предпринимательства**, тыс. руб.</t>
  </si>
  <si>
    <t>Количество участников - субъектов малого предпринимательства, признанных победителями торгов, запросов котировок **</t>
  </si>
  <si>
    <t>Объем продукции, закупаемой для краевых государственных нужд, нужд бюджетных учреждений края за счет средств краевого бюджета и внебюджетных источников финансирования, муниципальных нужд, нужд бюджетных учреждений муниципальных образований края за счет средств муниципального бюджета и внебюджетных источников финансирования - всего</t>
  </si>
  <si>
    <t>в том числе за счет средств: краевого бюджета(муниципального бюджета)</t>
  </si>
  <si>
    <t>государтсвенных (муниципальных) внебюджетных фондов</t>
  </si>
  <si>
    <t xml:space="preserve"> =C21/C15*100</t>
  </si>
  <si>
    <t>Форма 4</t>
  </si>
  <si>
    <t>Сведения о размещении заказов у субъектов малого предпринимательства муниципальными заказчиками, бюджетными учреждениями муниципальных образований Краснодарского края</t>
  </si>
  <si>
    <r>
      <rPr>
        <b/>
        <i/>
        <u val="single"/>
        <sz val="12"/>
        <rFont val="Times New Roman"/>
        <family val="1"/>
      </rPr>
      <t>Красноармейский район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(полное наименование муниципального района/городского округа)</t>
    </r>
  </si>
  <si>
    <t>Наименование муниципального района/городского округа, городского поселения, сельского поселения Краснодарского края</t>
  </si>
  <si>
    <t>Наименование муниципальных заказчиков, бюджетных учреждений</t>
  </si>
  <si>
    <t>Общий годовой объем поставок товаров, выполнения работ, оказания услуг, определенный в соответствии с перечнем товаров, работ, услуг, установленным постановлением Правительства Российской Федерации от 04.11.2006 г. 
№ 642</t>
  </si>
  <si>
    <t xml:space="preserve">Доля объема заказа, размещенного у субъектов малого предпринимательства, %
</t>
  </si>
  <si>
    <t>всего, тыс. руб.:</t>
  </si>
  <si>
    <t>из них закупки у единственного поставщика в соответствии с ч. 2 ст. 55 Закона № 94-ФЗ, тыс. руб. (кроме п. 8,9,11,13)</t>
  </si>
  <si>
    <t>1.</t>
  </si>
  <si>
    <t>МО Красноармейский район</t>
  </si>
  <si>
    <t>Администрация МО Красноармейский район</t>
  </si>
  <si>
    <t>Администрация Полтавского сельского поселения</t>
  </si>
  <si>
    <t>Администрация Трудобеликовского сельского поселения</t>
  </si>
  <si>
    <t>Администрация Протичкинского сельского поселения</t>
  </si>
  <si>
    <t xml:space="preserve">Администрация Чебургольского сельского поселения </t>
  </si>
  <si>
    <t>Администрация Староджерелиевского сельского поселения</t>
  </si>
  <si>
    <t>Администрация Старонижестеблиевского сельского поселения</t>
  </si>
  <si>
    <t>Администрация Октябрьского сельского поселения</t>
  </si>
  <si>
    <t>Администрация Ивановского сельского поселения</t>
  </si>
  <si>
    <t>Администрация Марьянского сельского поселения</t>
  </si>
  <si>
    <t>Администрация Новомышастовского сельского поселения</t>
  </si>
  <si>
    <t>МБОУ СОШ №1</t>
  </si>
  <si>
    <t>МБОУ ООШ №3</t>
  </si>
  <si>
    <t>МБОУ СОШ №4</t>
  </si>
  <si>
    <t>МБОУ СОШ №5</t>
  </si>
  <si>
    <t>МБОУ СОШ №6</t>
  </si>
  <si>
    <t>МБОУ СОШ №9</t>
  </si>
  <si>
    <t>МБОУ СОШ №11</t>
  </si>
  <si>
    <t>МБОУ СОШ №12</t>
  </si>
  <si>
    <t>МБОУ СОШ №14</t>
  </si>
  <si>
    <t>МБОУ СОШ №15</t>
  </si>
  <si>
    <t>МБОУ СОШ №18</t>
  </si>
  <si>
    <t>МБОУ СОШ №19</t>
  </si>
  <si>
    <t>МБОУ ООШ №22</t>
  </si>
  <si>
    <t>МБОУ СОШ №28</t>
  </si>
  <si>
    <t>МБОУ ООШ №29</t>
  </si>
  <si>
    <t>МБОУ ООШ №32</t>
  </si>
  <si>
    <t>МБОУ ООШ №33</t>
  </si>
  <si>
    <t>МБОУ ООШ №35</t>
  </si>
  <si>
    <t>МБОУ ООШ №37</t>
  </si>
  <si>
    <t>МБОУ СОШ №39</t>
  </si>
  <si>
    <t>МБОУ СОШ №55</t>
  </si>
  <si>
    <t>МДБОУ «Детский сад №3»</t>
  </si>
  <si>
    <t>МДБОУ «Детский сад № 4»</t>
  </si>
  <si>
    <t>МДБОУ "Центр развития ребенка - детский сад №6</t>
  </si>
  <si>
    <t>МДБОУ «Детский сад № 9»</t>
  </si>
  <si>
    <t>МДБОУ «Детский сад №10»</t>
  </si>
  <si>
    <t>МДБОУ «Детский сад №12»</t>
  </si>
  <si>
    <t>МДБОУ «Детский сад №15»</t>
  </si>
  <si>
    <t>МДБОУ «Детский сад №17»</t>
  </si>
  <si>
    <t>МДБОУ «Детский сад комбинированного вида №18»</t>
  </si>
  <si>
    <t>МДБОУ «Детский сад №19»</t>
  </si>
  <si>
    <t>МДБОУ «Детский сад №20»</t>
  </si>
  <si>
    <t>МДБОУ «Детский сад №22»</t>
  </si>
  <si>
    <t>МДБОУ «Детский сад №24»</t>
  </si>
  <si>
    <t>МДБОУ «Детский сад №27»</t>
  </si>
  <si>
    <t>МДБОУ «Детский сад №31»</t>
  </si>
  <si>
    <t>МДБОУ "Детский сад общеразвивающего вида №32»</t>
  </si>
  <si>
    <t>МДБОУ «Детский сад №33»</t>
  </si>
  <si>
    <t>МДБОУ «Детский сад №34»</t>
  </si>
  <si>
    <t>МДБОУ «Детский сад №35»</t>
  </si>
  <si>
    <t>МДБОУ «Детский сад №40»</t>
  </si>
  <si>
    <t>МДБОУ «Детский сад №43»</t>
  </si>
  <si>
    <t>МДБОУ «Детский сад №45»</t>
  </si>
  <si>
    <t>МДБОУ «Детский сад №47»</t>
  </si>
  <si>
    <t>МДБОУ «Детский сад общеразвивающего вида №50»</t>
  </si>
  <si>
    <t>МДБОУ «Детский сад комбинированного вида №53»</t>
  </si>
  <si>
    <t>МДБОУ «Детский сад №56»</t>
  </si>
  <si>
    <t>МДБОУ "Детский сад №58"</t>
  </si>
  <si>
    <t>МДБОУ «Детский сад №59»</t>
  </si>
  <si>
    <t>МДБОУ «Детский сад №61»</t>
  </si>
  <si>
    <t>Муниципальное бюджетное образовательное  учреждение начальная школа-детский сад №1</t>
  </si>
  <si>
    <t>МБВСОУ ВСОШ</t>
  </si>
  <si>
    <t>Управление образования администрации муниципального образования Красноармейский район</t>
  </si>
  <si>
    <t>МБОУ ДОД ДЭБЦ</t>
  </si>
  <si>
    <t>МБОУ ДОД ЦВР станицы Марьянской</t>
  </si>
  <si>
    <t>МБОУ ДОД ДЮЦ ПКК</t>
  </si>
  <si>
    <t>МБОУ ДОД ЦВР станицы Полтавская</t>
  </si>
  <si>
    <t>МБОУД МУК</t>
  </si>
  <si>
    <t>МКУ УЦБ при УО</t>
  </si>
  <si>
    <t>МБОУ ДОД ДЮСШ</t>
  </si>
  <si>
    <t>МКУ "Красноармейскаякапстрой"</t>
  </si>
  <si>
    <t>МБУЗ "Красноармейская ЦРБ"</t>
  </si>
  <si>
    <t>Утверждено на 2012 год</t>
  </si>
  <si>
    <t>за отчетный период  1 полугодие 2012 года</t>
  </si>
  <si>
    <t>Использовано  средств в 1 полугодии  2012 г.</t>
  </si>
  <si>
    <t>за отчетный период  1 полугодие 2012 г.</t>
  </si>
  <si>
    <t>за отчетный период  1 полугодие 2012г.</t>
  </si>
  <si>
    <t>Внимание!
таблица не подлежит редактированию, предоставляется исключительно в формате Excel</t>
  </si>
  <si>
    <t>Приложение № 1</t>
  </si>
  <si>
    <t xml:space="preserve">Наименование муниципального заказчика, бюджетного учреждения </t>
  </si>
  <si>
    <t>Общая стоимость заключенных контрактов 
(млн. рублей)</t>
  </si>
  <si>
    <t>Стоимость контрактов, заключенных по результатам конкурсов и аукционов, на которых предоставляется приоритет российским и белорусским товарам, работам, услугам 
(млн. рублей)</t>
  </si>
  <si>
    <t>Стоимость контрактов, заключенных с поставщиками российских товаров, работ, услуг по конкурсам и аукционам, на которых предоставлялся приоритет российским и белорусским товарам, работам, услугам 
(млн. рублей)</t>
  </si>
  <si>
    <t>Предмет контракта, заключенного по результатам конкурса или аукциона, на которых предоставлялся приоритет российским и белорусским товарам, работам, услугам</t>
  </si>
  <si>
    <t>Предмет контракта</t>
  </si>
  <si>
    <t>Код по ОКДП</t>
  </si>
  <si>
    <t>Стоимость контракта 
(млн. рублей)</t>
  </si>
  <si>
    <t>и т.д.</t>
  </si>
  <si>
    <t>ИТОГО:</t>
  </si>
  <si>
    <t>Примечание:
Данные граф 5,6,7 "Предмет контракта, заключенного по результатам конкурса или аукциона, на которых предоставлялся приоритет российским и белорусским товарам, работам, услугам" соотносятся с данными по графе 3 "Стоимость контрактов, заключенных по результатам конкурсов и аукционов, на которых предоставляется приоритет российским и белорусским товарам, работам, услугам"</t>
  </si>
  <si>
    <t>Приложение № 2</t>
  </si>
  <si>
    <t>Наименование показателей</t>
  </si>
  <si>
    <t>Всего</t>
  </si>
  <si>
    <t>в том числе</t>
  </si>
  <si>
    <t>конкурсы (открытые, закрытые)</t>
  </si>
  <si>
    <t>аукционы (открытые в электронной форме, закрытые)</t>
  </si>
  <si>
    <t>закупки у единственного поставщика, подрядчика, исполнителя</t>
  </si>
  <si>
    <t>Общее количество заключенных контрактов</t>
  </si>
  <si>
    <t>Количество неисполненных контрактов</t>
  </si>
  <si>
    <t>Из них:
 - по причине некачественного исполнения контракта</t>
  </si>
  <si>
    <t xml:space="preserve"> - по причине несоблюдения поставщиком (подрядчиком, исполнителем) сроков исполнения контракта</t>
  </si>
  <si>
    <t>Количество расторнутых контрактов</t>
  </si>
  <si>
    <t>В том числе:
в судебном порядке</t>
  </si>
  <si>
    <t xml:space="preserve"> - по причине некачественного исполнения контракта</t>
  </si>
  <si>
    <r>
      <t xml:space="preserve">_Администрация Полтавского сельского поселения Красноармейского района_________
</t>
    </r>
    <r>
      <rPr>
        <i/>
        <sz val="10"/>
        <rFont val="Arial"/>
        <family val="2"/>
      </rPr>
      <t>(полное наименование)</t>
    </r>
  </si>
  <si>
    <t>Администрация Полтавского сельского поселения Красноармейского района_________
(полное наименование)</t>
  </si>
  <si>
    <t>Прочая продукция (саженцы)</t>
  </si>
  <si>
    <t>Глава Полтавского сельского поселения Красноармейского района</t>
  </si>
  <si>
    <t>В.А. Побожий</t>
  </si>
  <si>
    <t>Быкова Т.Г. 3-34-42</t>
  </si>
  <si>
    <t>_____В.А. Побожий
(Ф.И.О.)</t>
  </si>
  <si>
    <t>________В.А. Побожий
(Ф.И.О.)</t>
  </si>
  <si>
    <t>Красноармейский район</t>
  </si>
  <si>
    <r>
      <t>Отчет о предоставлении приоритета товарам (работам, услугам) российского и белорусского происхождения по отношению к товарам (работам, услугам), происходящим из иностранного государства
_Администрация Полтавского сельского поселения Красноармейского района</t>
    </r>
    <r>
      <rPr>
        <sz val="12"/>
        <rFont val="Times New Roman"/>
        <family val="1"/>
      </rPr>
      <t>________
наименование муниципального района/городского округа</t>
    </r>
  </si>
  <si>
    <r>
      <t>Результаты исполнения контрактов
за 6 месяцев 2012 года
Администрация Полтавского сельского поселения Красноармейского района________</t>
    </r>
    <r>
      <rPr>
        <sz val="12"/>
        <rFont val="Times New Roman"/>
        <family val="1"/>
      </rPr>
      <t xml:space="preserve">
наименование муниципального района/городского округа</t>
    </r>
  </si>
  <si>
    <t>Администрация Полтавского сельского поселения Красноармейского района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</si>
</sst>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"/>
    <numFmt numFmtId="188" formatCode="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2"/>
    </font>
    <font>
      <sz val="10"/>
      <color indexed="12"/>
      <name val="MS Sans Serif"/>
      <family val="2"/>
    </font>
    <font>
      <b/>
      <sz val="10"/>
      <name val="Arial Cyr"/>
      <family val="2"/>
    </font>
    <font>
      <sz val="8"/>
      <name val="MS Sans Serif"/>
      <family val="2"/>
    </font>
    <font>
      <sz val="8"/>
      <name val="Arial"/>
      <family val="2"/>
    </font>
    <font>
      <sz val="8"/>
      <name val="Arial Cyr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 Cyr"/>
      <family val="2"/>
    </font>
    <font>
      <i/>
      <sz val="8"/>
      <name val="MS Sans Serif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sz val="8.5"/>
      <name val="MS Sans Serif"/>
      <family val="2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2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16" fillId="0" borderId="0" xfId="0" applyFont="1" applyBorder="1" applyAlignment="1">
      <alignment vertical="center" wrapText="1"/>
    </xf>
    <xf numFmtId="0" fontId="16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188" fontId="11" fillId="25" borderId="10" xfId="0" applyNumberFormat="1" applyFont="1" applyFill="1" applyBorder="1" applyAlignment="1">
      <alignment horizontal="center" vertical="center" wrapText="1"/>
    </xf>
    <xf numFmtId="188" fontId="13" fillId="24" borderId="10" xfId="0" applyNumberFormat="1" applyFont="1" applyFill="1" applyBorder="1" applyAlignment="1">
      <alignment horizontal="center" vertical="center" wrapText="1"/>
    </xf>
    <xf numFmtId="188" fontId="11" fillId="24" borderId="10" xfId="0" applyNumberFormat="1" applyFont="1" applyFill="1" applyBorder="1" applyAlignment="1">
      <alignment horizontal="center" vertical="center" wrapText="1"/>
    </xf>
    <xf numFmtId="188" fontId="14" fillId="24" borderId="10" xfId="0" applyNumberFormat="1" applyFont="1" applyFill="1" applyBorder="1" applyAlignment="1">
      <alignment horizontal="center" vertical="top"/>
    </xf>
    <xf numFmtId="188" fontId="15" fillId="24" borderId="10" xfId="0" applyNumberFormat="1" applyFont="1" applyFill="1" applyBorder="1" applyAlignment="1">
      <alignment horizontal="right" vertical="center" wrapText="1"/>
    </xf>
    <xf numFmtId="188" fontId="13" fillId="0" borderId="10" xfId="0" applyNumberFormat="1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top"/>
    </xf>
    <xf numFmtId="188" fontId="15" fillId="0" borderId="10" xfId="0" applyNumberFormat="1" applyFont="1" applyBorder="1" applyAlignment="1">
      <alignment horizontal="right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top"/>
    </xf>
    <xf numFmtId="188" fontId="9" fillId="0" borderId="10" xfId="0" applyNumberFormat="1" applyFont="1" applyBorder="1" applyAlignment="1">
      <alignment horizontal="right" vertical="center" wrapText="1"/>
    </xf>
    <xf numFmtId="188" fontId="11" fillId="25" borderId="10" xfId="1" applyNumberFormat="1" applyFont="1" applyFill="1" applyBorder="1" applyAlignment="1" applyProtection="1">
      <alignment horizontal="center"/>
      <protection/>
    </xf>
    <xf numFmtId="188" fontId="9" fillId="26" borderId="10" xfId="5" applyNumberFormat="1" applyFont="1" applyFill="1" applyBorder="1" applyAlignment="1" applyProtection="1">
      <alignment horizontal="center"/>
      <protection/>
    </xf>
    <xf numFmtId="188" fontId="11" fillId="26" borderId="10" xfId="0" applyNumberFormat="1" applyFont="1" applyFill="1" applyBorder="1" applyAlignment="1">
      <alignment horizontal="center" vertical="center" wrapText="1"/>
    </xf>
    <xf numFmtId="188" fontId="9" fillId="24" borderId="10" xfId="5" applyNumberFormat="1" applyFont="1" applyFill="1" applyBorder="1" applyAlignment="1" applyProtection="1">
      <alignment horizontal="center"/>
      <protection/>
    </xf>
    <xf numFmtId="188" fontId="9" fillId="0" borderId="10" xfId="9" applyNumberFormat="1" applyFont="1" applyFill="1" applyBorder="1" applyAlignment="1" applyProtection="1">
      <alignment horizontal="center"/>
      <protection/>
    </xf>
    <xf numFmtId="188" fontId="9" fillId="24" borderId="10" xfId="9" applyNumberFormat="1" applyFont="1" applyFill="1" applyBorder="1" applyAlignment="1" applyProtection="1">
      <alignment horizontal="center"/>
      <protection/>
    </xf>
    <xf numFmtId="188" fontId="9" fillId="0" borderId="10" xfId="9" applyNumberFormat="1" applyFont="1" applyFill="1" applyBorder="1" applyAlignment="1" applyProtection="1">
      <alignment horizontal="right"/>
      <protection/>
    </xf>
    <xf numFmtId="188" fontId="9" fillId="0" borderId="10" xfId="11" applyNumberFormat="1" applyFont="1" applyFill="1" applyBorder="1" applyAlignment="1" applyProtection="1">
      <alignment horizontal="center"/>
      <protection/>
    </xf>
    <xf numFmtId="188" fontId="9" fillId="24" borderId="10" xfId="11" applyNumberFormat="1" applyFont="1" applyFill="1" applyBorder="1" applyAlignment="1" applyProtection="1">
      <alignment horizontal="center"/>
      <protection/>
    </xf>
    <xf numFmtId="188" fontId="9" fillId="0" borderId="10" xfId="0" applyNumberFormat="1" applyFont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/>
    </xf>
    <xf numFmtId="188" fontId="9" fillId="0" borderId="10" xfId="0" applyNumberFormat="1" applyFont="1" applyBorder="1" applyAlignment="1">
      <alignment horizontal="right"/>
    </xf>
    <xf numFmtId="188" fontId="9" fillId="24" borderId="10" xfId="5" applyNumberFormat="1" applyFont="1" applyFill="1" applyBorder="1" applyAlignment="1" applyProtection="1">
      <alignment horizontal="right"/>
      <protection/>
    </xf>
    <xf numFmtId="188" fontId="9" fillId="24" borderId="10" xfId="0" applyNumberFormat="1" applyFont="1" applyFill="1" applyBorder="1" applyAlignment="1">
      <alignment horizontal="right"/>
    </xf>
    <xf numFmtId="188" fontId="0" fillId="25" borderId="10" xfId="1" applyNumberFormat="1" applyFont="1" applyFill="1" applyBorder="1" applyAlignment="1" applyProtection="1">
      <alignment horizontal="center"/>
      <protection/>
    </xf>
    <xf numFmtId="188" fontId="11" fillId="24" borderId="10" xfId="1" applyNumberFormat="1" applyFont="1" applyFill="1" applyBorder="1" applyAlignment="1" applyProtection="1">
      <alignment horizontal="center"/>
      <protection/>
    </xf>
    <xf numFmtId="188" fontId="9" fillId="0" borderId="10" xfId="7" applyNumberFormat="1" applyFont="1" applyFill="1" applyBorder="1" applyAlignment="1" applyProtection="1">
      <alignment horizontal="center"/>
      <protection/>
    </xf>
    <xf numFmtId="188" fontId="9" fillId="24" borderId="10" xfId="7" applyNumberFormat="1" applyFont="1" applyFill="1" applyBorder="1" applyAlignment="1" applyProtection="1">
      <alignment horizontal="center"/>
      <protection/>
    </xf>
    <xf numFmtId="188" fontId="9" fillId="0" borderId="10" xfId="7" applyNumberFormat="1" applyFont="1" applyFill="1" applyBorder="1" applyAlignment="1" applyProtection="1">
      <alignment horizontal="right"/>
      <protection/>
    </xf>
    <xf numFmtId="188" fontId="9" fillId="27" borderId="10" xfId="5" applyNumberFormat="1" applyFont="1" applyFill="1" applyBorder="1" applyAlignment="1" applyProtection="1">
      <alignment horizontal="center"/>
      <protection/>
    </xf>
    <xf numFmtId="188" fontId="11" fillId="27" borderId="10" xfId="0" applyNumberFormat="1" applyFont="1" applyFill="1" applyBorder="1" applyAlignment="1">
      <alignment horizontal="center" vertical="center" wrapText="1"/>
    </xf>
    <xf numFmtId="188" fontId="9" fillId="26" borderId="10" xfId="7" applyNumberFormat="1" applyFont="1" applyFill="1" applyBorder="1" applyAlignment="1" applyProtection="1">
      <alignment horizontal="center"/>
      <protection/>
    </xf>
    <xf numFmtId="188" fontId="9" fillId="24" borderId="10" xfId="7" applyNumberFormat="1" applyFont="1" applyFill="1" applyBorder="1" applyAlignment="1" applyProtection="1">
      <alignment horizontal="right"/>
      <protection/>
    </xf>
    <xf numFmtId="188" fontId="9" fillId="26" borderId="10" xfId="9" applyNumberFormat="1" applyFont="1" applyFill="1" applyBorder="1" applyAlignment="1" applyProtection="1">
      <alignment horizontal="center"/>
      <protection/>
    </xf>
    <xf numFmtId="188" fontId="9" fillId="24" borderId="10" xfId="9" applyNumberFormat="1" applyFont="1" applyFill="1" applyBorder="1" applyAlignment="1" applyProtection="1">
      <alignment horizontal="right"/>
      <protection/>
    </xf>
    <xf numFmtId="188" fontId="17" fillId="26" borderId="10" xfId="9" applyNumberFormat="1" applyFont="1" applyFill="1" applyBorder="1" applyAlignment="1" applyProtection="1">
      <alignment horizontal="center"/>
      <protection/>
    </xf>
    <xf numFmtId="188" fontId="17" fillId="26" borderId="10" xfId="9" applyNumberFormat="1" applyFont="1" applyFill="1" applyBorder="1" applyAlignment="1" applyProtection="1">
      <alignment horizontal="right"/>
      <protection/>
    </xf>
    <xf numFmtId="188" fontId="17" fillId="24" borderId="10" xfId="9" applyNumberFormat="1" applyFont="1" applyFill="1" applyBorder="1" applyAlignment="1" applyProtection="1">
      <alignment horizontal="center"/>
      <protection/>
    </xf>
    <xf numFmtId="188" fontId="17" fillId="24" borderId="10" xfId="9" applyNumberFormat="1" applyFont="1" applyFill="1" applyBorder="1" applyAlignment="1" applyProtection="1">
      <alignment horizontal="right"/>
      <protection/>
    </xf>
    <xf numFmtId="188" fontId="9" fillId="0" borderId="10" xfId="11" applyNumberFormat="1" applyFont="1" applyFill="1" applyBorder="1" applyAlignment="1" applyProtection="1">
      <alignment horizontal="right"/>
      <protection/>
    </xf>
    <xf numFmtId="188" fontId="15" fillId="27" borderId="10" xfId="3" applyNumberFormat="1" applyFont="1" applyFill="1" applyBorder="1" applyAlignment="1" applyProtection="1">
      <alignment horizontal="center"/>
      <protection/>
    </xf>
    <xf numFmtId="188" fontId="9" fillId="26" borderId="10" xfId="7" applyNumberFormat="1" applyFont="1" applyFill="1" applyBorder="1" applyAlignment="1" applyProtection="1">
      <alignment horizontal="right"/>
      <protection/>
    </xf>
    <xf numFmtId="188" fontId="20" fillId="24" borderId="10" xfId="0" applyNumberFormat="1" applyFont="1" applyFill="1" applyBorder="1" applyAlignment="1">
      <alignment horizontal="center"/>
    </xf>
    <xf numFmtId="188" fontId="20" fillId="24" borderId="10" xfId="0" applyNumberFormat="1" applyFont="1" applyFill="1" applyBorder="1" applyAlignment="1">
      <alignment horizontal="right"/>
    </xf>
    <xf numFmtId="188" fontId="17" fillId="24" borderId="10" xfId="0" applyNumberFormat="1" applyFont="1" applyFill="1" applyBorder="1" applyAlignment="1">
      <alignment horizontal="center"/>
    </xf>
    <xf numFmtId="188" fontId="17" fillId="24" borderId="10" xfId="0" applyNumberFormat="1" applyFont="1" applyFill="1" applyBorder="1" applyAlignment="1">
      <alignment horizontal="right"/>
    </xf>
    <xf numFmtId="188" fontId="17" fillId="24" borderId="10" xfId="7" applyNumberFormat="1" applyFont="1" applyFill="1" applyBorder="1" applyAlignment="1" applyProtection="1">
      <alignment horizontal="center"/>
      <protection/>
    </xf>
    <xf numFmtId="188" fontId="17" fillId="24" borderId="10" xfId="7" applyNumberFormat="1" applyFont="1" applyFill="1" applyBorder="1" applyAlignment="1" applyProtection="1">
      <alignment horizontal="right"/>
      <protection/>
    </xf>
    <xf numFmtId="188" fontId="15" fillId="24" borderId="10" xfId="7" applyNumberFormat="1" applyFont="1" applyFill="1" applyBorder="1" applyAlignment="1" applyProtection="1">
      <alignment horizontal="center"/>
      <protection/>
    </xf>
    <xf numFmtId="188" fontId="15" fillId="24" borderId="10" xfId="7" applyNumberFormat="1" applyFont="1" applyFill="1" applyBorder="1" applyAlignment="1" applyProtection="1">
      <alignment horizontal="right"/>
      <protection/>
    </xf>
    <xf numFmtId="188" fontId="9" fillId="27" borderId="10" xfId="5" applyNumberFormat="1" applyFont="1" applyFill="1" applyBorder="1" applyAlignment="1" applyProtection="1">
      <alignment horizontal="right"/>
      <protection/>
    </xf>
    <xf numFmtId="188" fontId="17" fillId="24" borderId="10" xfId="5" applyNumberFormat="1" applyFont="1" applyFill="1" applyBorder="1" applyAlignment="1" applyProtection="1">
      <alignment horizontal="center"/>
      <protection/>
    </xf>
    <xf numFmtId="188" fontId="17" fillId="24" borderId="10" xfId="5" applyNumberFormat="1" applyFont="1" applyFill="1" applyBorder="1" applyAlignment="1" applyProtection="1">
      <alignment horizontal="right"/>
      <protection/>
    </xf>
    <xf numFmtId="188" fontId="12" fillId="24" borderId="10" xfId="7" applyNumberFormat="1" applyFont="1" applyFill="1" applyBorder="1" applyAlignment="1" applyProtection="1">
      <alignment horizontal="center"/>
      <protection/>
    </xf>
    <xf numFmtId="188" fontId="12" fillId="24" borderId="10" xfId="7" applyNumberFormat="1" applyFont="1" applyFill="1" applyBorder="1" applyAlignment="1" applyProtection="1">
      <alignment horizontal="right"/>
      <protection/>
    </xf>
    <xf numFmtId="188" fontId="11" fillId="25" borderId="10" xfId="1" applyNumberFormat="1" applyFont="1" applyFill="1" applyBorder="1" applyAlignment="1" applyProtection="1">
      <alignment horizontal="right"/>
      <protection/>
    </xf>
    <xf numFmtId="188" fontId="11" fillId="24" borderId="10" xfId="1" applyNumberFormat="1" applyFont="1" applyFill="1" applyBorder="1" applyAlignment="1" applyProtection="1">
      <alignment horizontal="right"/>
      <protection/>
    </xf>
    <xf numFmtId="187" fontId="4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187" fontId="4" fillId="25" borderId="12" xfId="0" applyNumberFormat="1" applyFont="1" applyFill="1" applyBorder="1" applyAlignment="1">
      <alignment horizontal="left" vertical="center" wrapText="1"/>
    </xf>
    <xf numFmtId="188" fontId="11" fillId="25" borderId="11" xfId="0" applyNumberFormat="1" applyFont="1" applyFill="1" applyBorder="1" applyAlignment="1">
      <alignment horizontal="center" vertical="center" wrapText="1"/>
    </xf>
    <xf numFmtId="187" fontId="12" fillId="24" borderId="12" xfId="0" applyNumberFormat="1" applyFont="1" applyFill="1" applyBorder="1" applyAlignment="1">
      <alignment horizontal="center" vertical="center" wrapText="1"/>
    </xf>
    <xf numFmtId="188" fontId="15" fillId="24" borderId="11" xfId="0" applyNumberFormat="1" applyFont="1" applyFill="1" applyBorder="1" applyAlignment="1">
      <alignment horizontal="right" vertical="center" wrapText="1"/>
    </xf>
    <xf numFmtId="187" fontId="12" fillId="0" borderId="12" xfId="0" applyNumberFormat="1" applyFont="1" applyBorder="1" applyAlignment="1">
      <alignment horizontal="center" vertical="center" wrapText="1"/>
    </xf>
    <xf numFmtId="188" fontId="15" fillId="0" borderId="11" xfId="0" applyNumberFormat="1" applyFont="1" applyBorder="1" applyAlignment="1">
      <alignment horizontal="right" vertical="center" wrapText="1"/>
    </xf>
    <xf numFmtId="188" fontId="9" fillId="0" borderId="11" xfId="0" applyNumberFormat="1" applyFont="1" applyBorder="1" applyAlignment="1">
      <alignment horizontal="right" vertical="center" wrapText="1"/>
    </xf>
    <xf numFmtId="187" fontId="11" fillId="25" borderId="12" xfId="1" applyNumberFormat="1" applyFont="1" applyFill="1" applyBorder="1" applyAlignment="1" applyProtection="1">
      <alignment horizontal="left" vertical="top" wrapText="1"/>
      <protection/>
    </xf>
    <xf numFmtId="188" fontId="11" fillId="25" borderId="11" xfId="1" applyNumberFormat="1" applyFont="1" applyFill="1" applyBorder="1" applyAlignment="1" applyProtection="1">
      <alignment horizontal="center"/>
      <protection/>
    </xf>
    <xf numFmtId="187" fontId="11" fillId="26" borderId="12" xfId="5" applyNumberFormat="1" applyFont="1" applyFill="1" applyBorder="1" applyAlignment="1" applyProtection="1">
      <alignment horizontal="left" vertical="top" wrapText="1"/>
      <protection/>
    </xf>
    <xf numFmtId="188" fontId="9" fillId="26" borderId="11" xfId="5" applyNumberFormat="1" applyFont="1" applyFill="1" applyBorder="1" applyAlignment="1" applyProtection="1">
      <alignment horizontal="center"/>
      <protection/>
    </xf>
    <xf numFmtId="187" fontId="0" fillId="24" borderId="12" xfId="5" applyNumberFormat="1" applyFont="1" applyFill="1" applyBorder="1" applyAlignment="1" applyProtection="1">
      <alignment horizontal="left" vertical="top" wrapText="1"/>
      <protection/>
    </xf>
    <xf numFmtId="188" fontId="9" fillId="24" borderId="11" xfId="5" applyNumberFormat="1" applyFont="1" applyFill="1" applyBorder="1" applyAlignment="1" applyProtection="1">
      <alignment horizontal="center"/>
      <protection/>
    </xf>
    <xf numFmtId="187" fontId="0" fillId="0" borderId="12" xfId="9" applyNumberFormat="1" applyFont="1" applyFill="1" applyBorder="1" applyAlignment="1" applyProtection="1">
      <alignment horizontal="left" vertical="top" wrapText="1"/>
      <protection/>
    </xf>
    <xf numFmtId="188" fontId="9" fillId="0" borderId="11" xfId="9" applyNumberFormat="1" applyFont="1" applyFill="1" applyBorder="1" applyAlignment="1" applyProtection="1">
      <alignment horizontal="right"/>
      <protection/>
    </xf>
    <xf numFmtId="187" fontId="0" fillId="0" borderId="12" xfId="11" applyNumberFormat="1" applyFont="1" applyFill="1" applyBorder="1" applyAlignment="1" applyProtection="1">
      <alignment horizontal="left" vertical="top" wrapText="1"/>
      <protection/>
    </xf>
    <xf numFmtId="188" fontId="9" fillId="0" borderId="11" xfId="11" applyNumberFormat="1" applyFont="1" applyFill="1" applyBorder="1" applyAlignment="1" applyProtection="1">
      <alignment horizontal="center"/>
      <protection/>
    </xf>
    <xf numFmtId="187" fontId="16" fillId="0" borderId="12" xfId="0" applyNumberFormat="1" applyFont="1" applyBorder="1" applyAlignment="1">
      <alignment horizontal="left" vertical="top" wrapText="1"/>
    </xf>
    <xf numFmtId="188" fontId="9" fillId="0" borderId="11" xfId="0" applyNumberFormat="1" applyFont="1" applyBorder="1" applyAlignment="1">
      <alignment horizontal="right"/>
    </xf>
    <xf numFmtId="188" fontId="9" fillId="24" borderId="11" xfId="5" applyNumberFormat="1" applyFont="1" applyFill="1" applyBorder="1" applyAlignment="1" applyProtection="1">
      <alignment horizontal="right"/>
      <protection/>
    </xf>
    <xf numFmtId="188" fontId="0" fillId="25" borderId="11" xfId="1" applyNumberFormat="1" applyFont="1" applyFill="1" applyBorder="1" applyAlignment="1" applyProtection="1">
      <alignment horizontal="center"/>
      <protection/>
    </xf>
    <xf numFmtId="187" fontId="0" fillId="24" borderId="12" xfId="1" applyNumberFormat="1" applyFont="1" applyFill="1" applyBorder="1" applyAlignment="1" applyProtection="1">
      <alignment horizontal="left" vertical="top" wrapText="1"/>
      <protection/>
    </xf>
    <xf numFmtId="188" fontId="11" fillId="24" borderId="11" xfId="1" applyNumberFormat="1" applyFont="1" applyFill="1" applyBorder="1" applyAlignment="1" applyProtection="1">
      <alignment horizontal="center"/>
      <protection/>
    </xf>
    <xf numFmtId="187" fontId="0" fillId="0" borderId="12" xfId="7" applyNumberFormat="1" applyFont="1" applyFill="1" applyBorder="1" applyAlignment="1" applyProtection="1">
      <alignment horizontal="left" vertical="top" wrapText="1"/>
      <protection/>
    </xf>
    <xf numFmtId="188" fontId="9" fillId="0" borderId="11" xfId="7" applyNumberFormat="1" applyFont="1" applyFill="1" applyBorder="1" applyAlignment="1" applyProtection="1">
      <alignment horizontal="right"/>
      <protection/>
    </xf>
    <xf numFmtId="187" fontId="4" fillId="27" borderId="12" xfId="5" applyNumberFormat="1" applyFont="1" applyFill="1" applyBorder="1" applyAlignment="1" applyProtection="1">
      <alignment horizontal="left" vertical="top" wrapText="1"/>
      <protection/>
    </xf>
    <xf numFmtId="188" fontId="9" fillId="27" borderId="11" xfId="5" applyNumberFormat="1" applyFont="1" applyFill="1" applyBorder="1" applyAlignment="1" applyProtection="1">
      <alignment horizontal="center"/>
      <protection/>
    </xf>
    <xf numFmtId="187" fontId="4" fillId="26" borderId="12" xfId="7" applyNumberFormat="1" applyFont="1" applyFill="1" applyBorder="1" applyAlignment="1" applyProtection="1">
      <alignment horizontal="left" vertical="top" wrapText="1"/>
      <protection/>
    </xf>
    <xf numFmtId="188" fontId="9" fillId="26" borderId="11" xfId="7" applyNumberFormat="1" applyFont="1" applyFill="1" applyBorder="1" applyAlignment="1" applyProtection="1">
      <alignment horizontal="center"/>
      <protection/>
    </xf>
    <xf numFmtId="187" fontId="0" fillId="24" borderId="12" xfId="7" applyNumberFormat="1" applyFont="1" applyFill="1" applyBorder="1" applyAlignment="1" applyProtection="1">
      <alignment horizontal="left" vertical="top" wrapText="1"/>
      <protection/>
    </xf>
    <xf numFmtId="188" fontId="9" fillId="24" borderId="11" xfId="7" applyNumberFormat="1" applyFont="1" applyFill="1" applyBorder="1" applyAlignment="1" applyProtection="1">
      <alignment horizontal="right"/>
      <protection/>
    </xf>
    <xf numFmtId="187" fontId="4" fillId="26" borderId="12" xfId="9" applyNumberFormat="1" applyFont="1" applyFill="1" applyBorder="1" applyAlignment="1" applyProtection="1">
      <alignment horizontal="left" vertical="top" wrapText="1"/>
      <protection/>
    </xf>
    <xf numFmtId="188" fontId="9" fillId="26" borderId="11" xfId="9" applyNumberFormat="1" applyFont="1" applyFill="1" applyBorder="1" applyAlignment="1" applyProtection="1">
      <alignment horizontal="center"/>
      <protection/>
    </xf>
    <xf numFmtId="187" fontId="0" fillId="24" borderId="12" xfId="9" applyNumberFormat="1" applyFont="1" applyFill="1" applyBorder="1" applyAlignment="1" applyProtection="1">
      <alignment horizontal="left" vertical="top" wrapText="1"/>
      <protection/>
    </xf>
    <xf numFmtId="188" fontId="9" fillId="24" borderId="11" xfId="9" applyNumberFormat="1" applyFont="1" applyFill="1" applyBorder="1" applyAlignment="1" applyProtection="1">
      <alignment horizontal="right"/>
      <protection/>
    </xf>
    <xf numFmtId="187" fontId="11" fillId="26" borderId="12" xfId="9" applyNumberFormat="1" applyFont="1" applyFill="1" applyBorder="1" applyAlignment="1" applyProtection="1">
      <alignment horizontal="left" vertical="top" wrapText="1"/>
      <protection/>
    </xf>
    <xf numFmtId="188" fontId="17" fillId="26" borderId="11" xfId="9" applyNumberFormat="1" applyFont="1" applyFill="1" applyBorder="1" applyAlignment="1" applyProtection="1">
      <alignment horizontal="right"/>
      <protection/>
    </xf>
    <xf numFmtId="188" fontId="17" fillId="26" borderId="11" xfId="9" applyNumberFormat="1" applyFont="1" applyFill="1" applyBorder="1" applyAlignment="1" applyProtection="1">
      <alignment horizontal="center"/>
      <protection/>
    </xf>
    <xf numFmtId="188" fontId="17" fillId="24" borderId="11" xfId="9" applyNumberFormat="1" applyFont="1" applyFill="1" applyBorder="1" applyAlignment="1" applyProtection="1">
      <alignment horizontal="right"/>
      <protection/>
    </xf>
    <xf numFmtId="188" fontId="9" fillId="0" borderId="11" xfId="11" applyNumberFormat="1" applyFont="1" applyFill="1" applyBorder="1" applyAlignment="1" applyProtection="1">
      <alignment horizontal="right"/>
      <protection/>
    </xf>
    <xf numFmtId="187" fontId="11" fillId="26" borderId="12" xfId="7" applyNumberFormat="1" applyFont="1" applyFill="1" applyBorder="1" applyAlignment="1" applyProtection="1">
      <alignment horizontal="left" vertical="top" wrapText="1"/>
      <protection/>
    </xf>
    <xf numFmtId="0" fontId="16" fillId="0" borderId="12" xfId="0" applyFont="1" applyBorder="1" applyAlignment="1">
      <alignment horizontal="left" vertical="top" wrapText="1"/>
    </xf>
    <xf numFmtId="187" fontId="0" fillId="26" borderId="12" xfId="7" applyNumberFormat="1" applyFont="1" applyFill="1" applyBorder="1" applyAlignment="1" applyProtection="1">
      <alignment horizontal="left" vertical="top" wrapText="1"/>
      <protection/>
    </xf>
    <xf numFmtId="187" fontId="4" fillId="27" borderId="12" xfId="3" applyNumberFormat="1" applyFont="1" applyFill="1" applyBorder="1" applyAlignment="1" applyProtection="1">
      <alignment horizontal="left" vertical="top" wrapText="1"/>
      <protection/>
    </xf>
    <xf numFmtId="188" fontId="15" fillId="27" borderId="11" xfId="3" applyNumberFormat="1" applyFont="1" applyFill="1" applyBorder="1" applyAlignment="1" applyProtection="1">
      <alignment horizontal="center"/>
      <protection/>
    </xf>
    <xf numFmtId="187" fontId="18" fillId="26" borderId="12" xfId="5" applyNumberFormat="1" applyFont="1" applyFill="1" applyBorder="1" applyAlignment="1" applyProtection="1">
      <alignment horizontal="left" vertical="top" wrapText="1"/>
      <protection/>
    </xf>
    <xf numFmtId="0" fontId="0" fillId="24" borderId="12" xfId="11" applyNumberFormat="1" applyFont="1" applyFill="1" applyBorder="1" applyAlignment="1" applyProtection="1">
      <alignment horizontal="left" vertical="top" wrapText="1"/>
      <protection/>
    </xf>
    <xf numFmtId="188" fontId="9" fillId="24" borderId="11" xfId="11" applyNumberFormat="1" applyFont="1" applyFill="1" applyBorder="1" applyAlignment="1" applyProtection="1">
      <alignment horizontal="center"/>
      <protection/>
    </xf>
    <xf numFmtId="187" fontId="0" fillId="24" borderId="12" xfId="11" applyNumberFormat="1" applyFont="1" applyFill="1" applyBorder="1" applyAlignment="1" applyProtection="1">
      <alignment horizontal="left" vertical="top" wrapText="1"/>
      <protection/>
    </xf>
    <xf numFmtId="187" fontId="18" fillId="27" borderId="12" xfId="5" applyNumberFormat="1" applyFont="1" applyFill="1" applyBorder="1" applyAlignment="1" applyProtection="1">
      <alignment horizontal="left" vertical="top" wrapText="1"/>
      <protection/>
    </xf>
    <xf numFmtId="188" fontId="9" fillId="26" borderId="11" xfId="7" applyNumberFormat="1" applyFont="1" applyFill="1" applyBorder="1" applyAlignment="1" applyProtection="1">
      <alignment horizontal="right"/>
      <protection/>
    </xf>
    <xf numFmtId="188" fontId="9" fillId="24" borderId="11" xfId="9" applyNumberFormat="1" applyFont="1" applyFill="1" applyBorder="1" applyAlignment="1" applyProtection="1">
      <alignment horizontal="center"/>
      <protection/>
    </xf>
    <xf numFmtId="188" fontId="9" fillId="24" borderId="11" xfId="7" applyNumberFormat="1" applyFont="1" applyFill="1" applyBorder="1" applyAlignment="1" applyProtection="1">
      <alignment horizontal="center"/>
      <protection/>
    </xf>
    <xf numFmtId="49" fontId="4" fillId="27" borderId="12" xfId="3" applyNumberFormat="1" applyFont="1" applyFill="1" applyBorder="1" applyAlignment="1" applyProtection="1">
      <alignment horizontal="left" vertical="top" wrapText="1"/>
      <protection/>
    </xf>
    <xf numFmtId="49" fontId="0" fillId="0" borderId="12" xfId="11" applyNumberFormat="1" applyFont="1" applyFill="1" applyBorder="1" applyAlignment="1" applyProtection="1">
      <alignment horizontal="left" vertical="top" wrapText="1"/>
      <protection/>
    </xf>
    <xf numFmtId="49" fontId="11" fillId="24" borderId="12" xfId="7" applyNumberFormat="1" applyFont="1" applyFill="1" applyBorder="1" applyAlignment="1" applyProtection="1">
      <alignment horizontal="left" vertical="top" wrapText="1"/>
      <protection/>
    </xf>
    <xf numFmtId="49" fontId="11" fillId="26" borderId="12" xfId="7" applyNumberFormat="1" applyFont="1" applyFill="1" applyBorder="1" applyAlignment="1" applyProtection="1">
      <alignment horizontal="left" vertical="top" wrapText="1"/>
      <protection/>
    </xf>
    <xf numFmtId="49" fontId="0" fillId="24" borderId="12" xfId="7" applyNumberFormat="1" applyFont="1" applyFill="1" applyBorder="1" applyAlignment="1" applyProtection="1">
      <alignment horizontal="left" vertical="top" wrapText="1"/>
      <protection/>
    </xf>
    <xf numFmtId="49" fontId="16" fillId="0" borderId="12" xfId="0" applyNumberFormat="1" applyFont="1" applyBorder="1" applyAlignment="1">
      <alignment horizontal="left" vertical="top" wrapText="1"/>
    </xf>
    <xf numFmtId="49" fontId="0" fillId="24" borderId="12" xfId="9" applyNumberFormat="1" applyFont="1" applyFill="1" applyBorder="1" applyAlignment="1" applyProtection="1">
      <alignment horizontal="left" vertical="top" wrapText="1"/>
      <protection/>
    </xf>
    <xf numFmtId="49" fontId="4" fillId="24" borderId="12" xfId="7" applyNumberFormat="1" applyFont="1" applyFill="1" applyBorder="1" applyAlignment="1" applyProtection="1">
      <alignment horizontal="left" vertical="top" wrapText="1"/>
      <protection/>
    </xf>
    <xf numFmtId="49" fontId="4" fillId="24" borderId="12" xfId="9" applyNumberFormat="1" applyFont="1" applyFill="1" applyBorder="1" applyAlignment="1" applyProtection="1">
      <alignment horizontal="left" vertical="top" wrapText="1"/>
      <protection/>
    </xf>
    <xf numFmtId="187" fontId="11" fillId="24" borderId="12" xfId="7" applyNumberFormat="1" applyFont="1" applyFill="1" applyBorder="1" applyAlignment="1" applyProtection="1">
      <alignment horizontal="left" vertical="top" wrapText="1"/>
      <protection/>
    </xf>
    <xf numFmtId="187" fontId="11" fillId="24" borderId="12" xfId="9" applyNumberFormat="1" applyFont="1" applyFill="1" applyBorder="1" applyAlignment="1" applyProtection="1">
      <alignment horizontal="left" vertical="top" wrapText="1"/>
      <protection/>
    </xf>
    <xf numFmtId="187" fontId="11" fillId="24" borderId="12" xfId="5" applyNumberFormat="1" applyFont="1" applyFill="1" applyBorder="1" applyAlignment="1" applyProtection="1">
      <alignment horizontal="left" vertical="top" wrapText="1"/>
      <protection/>
    </xf>
    <xf numFmtId="188" fontId="9" fillId="24" borderId="11" xfId="0" applyNumberFormat="1" applyFont="1" applyFill="1" applyBorder="1" applyAlignment="1">
      <alignment horizontal="center"/>
    </xf>
    <xf numFmtId="187" fontId="19" fillId="24" borderId="12" xfId="0" applyNumberFormat="1" applyFont="1" applyFill="1" applyBorder="1" applyAlignment="1">
      <alignment horizontal="left" vertical="top" wrapText="1"/>
    </xf>
    <xf numFmtId="188" fontId="20" fillId="24" borderId="11" xfId="0" applyNumberFormat="1" applyFont="1" applyFill="1" applyBorder="1" applyAlignment="1">
      <alignment horizontal="right"/>
    </xf>
    <xf numFmtId="188" fontId="9" fillId="24" borderId="11" xfId="0" applyNumberFormat="1" applyFont="1" applyFill="1" applyBorder="1" applyAlignment="1">
      <alignment horizontal="right"/>
    </xf>
    <xf numFmtId="188" fontId="17" fillId="24" borderId="11" xfId="0" applyNumberFormat="1" applyFont="1" applyFill="1" applyBorder="1" applyAlignment="1">
      <alignment horizontal="right"/>
    </xf>
    <xf numFmtId="187" fontId="11" fillId="24" borderId="12" xfId="1" applyNumberFormat="1" applyFont="1" applyFill="1" applyBorder="1" applyAlignment="1" applyProtection="1">
      <alignment horizontal="left" vertical="top" wrapText="1"/>
      <protection/>
    </xf>
    <xf numFmtId="187" fontId="5" fillId="24" borderId="12" xfId="9" applyNumberFormat="1" applyFont="1" applyFill="1" applyBorder="1" applyAlignment="1" applyProtection="1">
      <alignment horizontal="left" vertical="top" wrapText="1"/>
      <protection/>
    </xf>
    <xf numFmtId="188" fontId="17" fillId="24" borderId="11" xfId="7" applyNumberFormat="1" applyFont="1" applyFill="1" applyBorder="1" applyAlignment="1" applyProtection="1">
      <alignment horizontal="right"/>
      <protection/>
    </xf>
    <xf numFmtId="188" fontId="15" fillId="24" borderId="11" xfId="7" applyNumberFormat="1" applyFont="1" applyFill="1" applyBorder="1" applyAlignment="1" applyProtection="1">
      <alignment horizontal="right"/>
      <protection/>
    </xf>
    <xf numFmtId="187" fontId="11" fillId="27" borderId="12" xfId="5" applyNumberFormat="1" applyFont="1" applyFill="1" applyBorder="1" applyAlignment="1" applyProtection="1">
      <alignment horizontal="left" vertical="top" wrapText="1"/>
      <protection/>
    </xf>
    <xf numFmtId="187" fontId="21" fillId="0" borderId="12" xfId="0" applyNumberFormat="1" applyFont="1" applyBorder="1" applyAlignment="1">
      <alignment horizontal="left" vertical="top" wrapText="1"/>
    </xf>
    <xf numFmtId="187" fontId="16" fillId="24" borderId="12" xfId="0" applyNumberFormat="1" applyFont="1" applyFill="1" applyBorder="1" applyAlignment="1">
      <alignment horizontal="left" vertical="top" wrapText="1"/>
    </xf>
    <xf numFmtId="187" fontId="5" fillId="24" borderId="12" xfId="7" applyNumberFormat="1" applyFont="1" applyFill="1" applyBorder="1" applyAlignment="1" applyProtection="1">
      <alignment horizontal="left" vertical="top" wrapText="1"/>
      <protection/>
    </xf>
    <xf numFmtId="187" fontId="4" fillId="24" borderId="12" xfId="7" applyNumberFormat="1" applyFont="1" applyFill="1" applyBorder="1" applyAlignment="1" applyProtection="1">
      <alignment horizontal="left" vertical="top" wrapText="1"/>
      <protection/>
    </xf>
    <xf numFmtId="188" fontId="9" fillId="27" borderId="11" xfId="5" applyNumberFormat="1" applyFont="1" applyFill="1" applyBorder="1" applyAlignment="1" applyProtection="1">
      <alignment horizontal="right"/>
      <protection/>
    </xf>
    <xf numFmtId="188" fontId="17" fillId="24" borderId="11" xfId="5" applyNumberFormat="1" applyFont="1" applyFill="1" applyBorder="1" applyAlignment="1" applyProtection="1">
      <alignment horizontal="right"/>
      <protection/>
    </xf>
    <xf numFmtId="188" fontId="12" fillId="24" borderId="11" xfId="7" applyNumberFormat="1" applyFont="1" applyFill="1" applyBorder="1" applyAlignment="1" applyProtection="1">
      <alignment horizontal="right"/>
      <protection/>
    </xf>
    <xf numFmtId="188" fontId="11" fillId="25" borderId="11" xfId="1" applyNumberFormat="1" applyFont="1" applyFill="1" applyBorder="1" applyAlignment="1" applyProtection="1">
      <alignment horizontal="right"/>
      <protection/>
    </xf>
    <xf numFmtId="188" fontId="11" fillId="24" borderId="11" xfId="1" applyNumberFormat="1" applyFont="1" applyFill="1" applyBorder="1" applyAlignment="1" applyProtection="1">
      <alignment horizontal="right"/>
      <protection/>
    </xf>
    <xf numFmtId="187" fontId="11" fillId="24" borderId="13" xfId="1" applyNumberFormat="1" applyFont="1" applyFill="1" applyBorder="1" applyAlignment="1" applyProtection="1">
      <alignment horizontal="left" vertical="top" wrapText="1"/>
      <protection/>
    </xf>
    <xf numFmtId="188" fontId="11" fillId="24" borderId="16" xfId="1" applyNumberFormat="1" applyFont="1" applyFill="1" applyBorder="1" applyAlignment="1" applyProtection="1">
      <alignment horizontal="center"/>
      <protection/>
    </xf>
    <xf numFmtId="188" fontId="11" fillId="24" borderId="16" xfId="0" applyNumberFormat="1" applyFont="1" applyFill="1" applyBorder="1" applyAlignment="1">
      <alignment horizontal="center" vertical="center" wrapText="1"/>
    </xf>
    <xf numFmtId="188" fontId="11" fillId="24" borderId="16" xfId="1" applyNumberFormat="1" applyFont="1" applyFill="1" applyBorder="1" applyAlignment="1" applyProtection="1">
      <alignment horizontal="right"/>
      <protection/>
    </xf>
    <xf numFmtId="188" fontId="11" fillId="24" borderId="15" xfId="1" applyNumberFormat="1" applyFont="1" applyFill="1" applyBorder="1" applyAlignment="1" applyProtection="1">
      <alignment horizontal="right"/>
      <protection/>
    </xf>
    <xf numFmtId="0" fontId="2" fillId="0" borderId="17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24" borderId="0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justify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justify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54" applyFont="1" applyFill="1" applyBorder="1" applyAlignment="1">
      <alignment vertical="justify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/>
      <protection/>
    </xf>
    <xf numFmtId="10" fontId="1" fillId="0" borderId="10" xfId="0" applyNumberFormat="1" applyFont="1" applyFill="1" applyBorder="1" applyAlignment="1">
      <alignment horizontal="center" vertical="center" wrapText="1"/>
    </xf>
    <xf numFmtId="4" fontId="23" fillId="0" borderId="10" xfId="54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vertical="justify" wrapText="1"/>
    </xf>
    <xf numFmtId="0" fontId="0" fillId="0" borderId="0" xfId="0" applyAlignment="1">
      <alignment vertical="justify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7" fontId="4" fillId="0" borderId="21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87" fontId="4" fillId="0" borderId="22" xfId="0" applyNumberFormat="1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87" fontId="4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16" fillId="28" borderId="0" xfId="0" applyFont="1" applyFill="1" applyBorder="1" applyAlignment="1">
      <alignment vertical="justify" wrapText="1"/>
    </xf>
    <xf numFmtId="0" fontId="23" fillId="0" borderId="0" xfId="0" applyFont="1" applyBorder="1" applyAlignment="1">
      <alignment horizontal="left" vertical="center" wrapText="1"/>
    </xf>
  </cellXfs>
  <cellStyles count="56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&#1054;&#1090;&#1095;&#1077;&#1090;&#1099;\2011\1&#1087;&#1075;%202011\&#1094;&#1088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6%20&#1054;&#1090;&#1076;&#1077;&#1083;%20&#1079;&#1072;&#1082;&#1091;&#1087;&#1086;&#1082;\01%20&#1048;&#1074;&#1072;&#1097;&#1077;&#1085;&#1082;&#1086;\&#1056;&#1040;&#1041;&#1054;&#1058;&#1040;\&#1054;&#1090;&#1095;&#1077;&#1090;&#1099;\2011\9mes2011\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Статистика общая"/>
      <sheetName val="Статистика СМП"/>
      <sheetName val="Статистика СМП для М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 1 3к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35.57421875" style="10" customWidth="1"/>
    <col min="2" max="2" width="14.00390625" style="18" customWidth="1"/>
    <col min="3" max="3" width="15.140625" style="18" customWidth="1"/>
    <col min="4" max="5" width="10.28125" style="18" customWidth="1"/>
    <col min="6" max="6" width="10.28125" style="19" customWidth="1"/>
    <col min="7" max="8" width="10.8515625" style="18" customWidth="1"/>
    <col min="9" max="9" width="10.00390625" style="18" customWidth="1"/>
    <col min="10" max="10" width="9.57421875" style="18" customWidth="1"/>
    <col min="11" max="11" width="9.8515625" style="18" customWidth="1"/>
  </cols>
  <sheetData>
    <row r="1" spans="1:11" s="9" customFormat="1" ht="20.25" customHeight="1">
      <c r="A1" s="29"/>
      <c r="B1" s="29"/>
      <c r="C1" s="29"/>
      <c r="D1" s="29"/>
      <c r="E1" s="29"/>
      <c r="F1" s="30"/>
      <c r="G1" s="29"/>
      <c r="H1" s="29"/>
      <c r="I1" s="29"/>
      <c r="J1" s="243" t="s">
        <v>370</v>
      </c>
      <c r="K1" s="243"/>
    </row>
    <row r="2" spans="1:11" ht="36.75" customHeight="1">
      <c r="A2" s="245" t="s">
        <v>385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25.5" customHeight="1">
      <c r="A3" s="250" t="s">
        <v>392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7" customHeight="1">
      <c r="A4" s="258" t="s">
        <v>545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18" customHeight="1">
      <c r="A5" s="260" t="s">
        <v>513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 ht="13.5" thickBot="1">
      <c r="A6" s="261" t="s">
        <v>151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ht="24.75" customHeight="1">
      <c r="A7" s="252" t="s">
        <v>152</v>
      </c>
      <c r="B7" s="246" t="s">
        <v>512</v>
      </c>
      <c r="C7" s="246" t="s">
        <v>514</v>
      </c>
      <c r="D7" s="255" t="s">
        <v>153</v>
      </c>
      <c r="E7" s="256"/>
      <c r="F7" s="256"/>
      <c r="G7" s="256"/>
      <c r="H7" s="256"/>
      <c r="I7" s="256"/>
      <c r="J7" s="256"/>
      <c r="K7" s="257"/>
    </row>
    <row r="8" spans="1:11" ht="25.5" customHeight="1">
      <c r="A8" s="253"/>
      <c r="B8" s="247"/>
      <c r="C8" s="247"/>
      <c r="D8" s="247" t="s">
        <v>154</v>
      </c>
      <c r="E8" s="247" t="s">
        <v>155</v>
      </c>
      <c r="F8" s="247" t="s">
        <v>156</v>
      </c>
      <c r="G8" s="247" t="s">
        <v>157</v>
      </c>
      <c r="H8" s="247"/>
      <c r="I8" s="247"/>
      <c r="J8" s="247"/>
      <c r="K8" s="248"/>
    </row>
    <row r="9" spans="1:11" ht="81" customHeight="1">
      <c r="A9" s="253"/>
      <c r="B9" s="247"/>
      <c r="C9" s="247"/>
      <c r="D9" s="247"/>
      <c r="E9" s="247"/>
      <c r="F9" s="247"/>
      <c r="G9" s="28" t="s">
        <v>158</v>
      </c>
      <c r="H9" s="28" t="s">
        <v>159</v>
      </c>
      <c r="I9" s="28" t="s">
        <v>160</v>
      </c>
      <c r="J9" s="28" t="s">
        <v>161</v>
      </c>
      <c r="K9" s="101" t="s">
        <v>162</v>
      </c>
    </row>
    <row r="10" spans="1:11" ht="12.75">
      <c r="A10" s="10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103">
        <v>11</v>
      </c>
    </row>
    <row r="11" spans="1:11" ht="165.75">
      <c r="A11" s="104" t="s">
        <v>424</v>
      </c>
      <c r="B11" s="43">
        <f>B16+B29+B34+B39+B208+B216+B227+B231+B236+B251+B256+B280+B284+B289+B297+B305</f>
        <v>40999.5</v>
      </c>
      <c r="C11" s="43">
        <f>D11+E11+F11</f>
        <v>18924.5</v>
      </c>
      <c r="D11" s="43">
        <f>D16+D29+D34+D39+D208+D216+D227+D231+D236+D251+D256+D280+D284+D289+D297+D305</f>
        <v>12067.000000000002</v>
      </c>
      <c r="E11" s="43">
        <f>E16+E29+E34+E39+E208+E216+E227+E231+E236+E251+E256+E280+E284+E289+E297+E305</f>
        <v>1523.1</v>
      </c>
      <c r="F11" s="43">
        <f>G11+H11+I11+J11+K11</f>
        <v>5334.4</v>
      </c>
      <c r="G11" s="43">
        <f>G16+G29+G34+G39+G208+G216+G227+G231+G236+G251+G256+G280+G284+G289+G297+G305</f>
        <v>0</v>
      </c>
      <c r="H11" s="43">
        <f>H16+H29+H34+H39+H208+H216+H227+H231+H236+H251+H256+H280+H284+H289+H297+H305</f>
        <v>0</v>
      </c>
      <c r="I11" s="43">
        <f>I16+I29+I34+I39+I208+I216+I227+I231+I236+I251+I256+I280+I284+I289+I297+I305</f>
        <v>0</v>
      </c>
      <c r="J11" s="43">
        <f>J16+J29+J34+J39+J208+J216+J227+J231+J236+J251+J256+J280+J284+J289+J297+J305</f>
        <v>1439.4</v>
      </c>
      <c r="K11" s="105">
        <f>K16+K29+K34+K39+K208+K216+K227+K231+K236+K251+K256+K280+K284+K289+K297+K305</f>
        <v>3895</v>
      </c>
    </row>
    <row r="12" spans="1:11" ht="21">
      <c r="A12" s="106" t="s">
        <v>425</v>
      </c>
      <c r="B12" s="44">
        <v>40448.5</v>
      </c>
      <c r="C12" s="45">
        <f aca="true" t="shared" si="0" ref="C12:C75">D12+E12+F12</f>
        <v>18373.5</v>
      </c>
      <c r="D12" s="45">
        <v>12067</v>
      </c>
      <c r="E12" s="46">
        <v>1523.1</v>
      </c>
      <c r="F12" s="45">
        <f aca="true" t="shared" si="1" ref="F12:F75">G12+H12+I12+J12+K12</f>
        <v>4783.4</v>
      </c>
      <c r="G12" s="47"/>
      <c r="H12" s="45"/>
      <c r="I12" s="47"/>
      <c r="J12" s="47">
        <v>1439.4</v>
      </c>
      <c r="K12" s="107">
        <v>3344</v>
      </c>
    </row>
    <row r="13" spans="1:11" ht="21">
      <c r="A13" s="108" t="s">
        <v>426</v>
      </c>
      <c r="B13" s="48"/>
      <c r="C13" s="45">
        <f t="shared" si="0"/>
        <v>0</v>
      </c>
      <c r="D13" s="45"/>
      <c r="E13" s="49"/>
      <c r="F13" s="45">
        <f t="shared" si="1"/>
        <v>0</v>
      </c>
      <c r="G13" s="50"/>
      <c r="H13" s="45"/>
      <c r="I13" s="50"/>
      <c r="J13" s="50"/>
      <c r="K13" s="109"/>
    </row>
    <row r="14" spans="1:11" ht="12.75">
      <c r="A14" s="108" t="s">
        <v>163</v>
      </c>
      <c r="B14" s="48">
        <v>551</v>
      </c>
      <c r="C14" s="45">
        <f t="shared" si="0"/>
        <v>551</v>
      </c>
      <c r="D14" s="45"/>
      <c r="E14" s="49"/>
      <c r="F14" s="45">
        <f t="shared" si="1"/>
        <v>551</v>
      </c>
      <c r="G14" s="50"/>
      <c r="H14" s="45"/>
      <c r="I14" s="50"/>
      <c r="J14" s="50"/>
      <c r="K14" s="109">
        <v>551</v>
      </c>
    </row>
    <row r="15" spans="1:11" ht="12.75">
      <c r="A15" s="108" t="s">
        <v>153</v>
      </c>
      <c r="B15" s="51"/>
      <c r="C15" s="45"/>
      <c r="D15" s="52"/>
      <c r="E15" s="52"/>
      <c r="F15" s="45"/>
      <c r="G15" s="53"/>
      <c r="H15" s="45"/>
      <c r="I15" s="53"/>
      <c r="J15" s="53"/>
      <c r="K15" s="110"/>
    </row>
    <row r="16" spans="1:11" ht="38.25">
      <c r="A16" s="111" t="s">
        <v>164</v>
      </c>
      <c r="B16" s="54">
        <f>B17+B24</f>
        <v>700</v>
      </c>
      <c r="C16" s="43">
        <f t="shared" si="0"/>
        <v>634.1</v>
      </c>
      <c r="D16" s="54">
        <f>D17+D24</f>
        <v>0</v>
      </c>
      <c r="E16" s="54">
        <f>E17+E24</f>
        <v>435.1</v>
      </c>
      <c r="F16" s="43">
        <f t="shared" si="1"/>
        <v>199</v>
      </c>
      <c r="G16" s="54">
        <f>G17+G24</f>
        <v>0</v>
      </c>
      <c r="H16" s="54">
        <f>H17+H24</f>
        <v>0</v>
      </c>
      <c r="I16" s="54">
        <f>I17+I24</f>
        <v>0</v>
      </c>
      <c r="J16" s="54">
        <f>J17+J24</f>
        <v>0</v>
      </c>
      <c r="K16" s="112">
        <f>K17+K24</f>
        <v>199</v>
      </c>
    </row>
    <row r="17" spans="1:11" ht="12.75">
      <c r="A17" s="113" t="s">
        <v>165</v>
      </c>
      <c r="B17" s="55">
        <f>B19+B20+B21+B22+B23</f>
        <v>0</v>
      </c>
      <c r="C17" s="56">
        <f t="shared" si="0"/>
        <v>0</v>
      </c>
      <c r="D17" s="55">
        <f>D19+D20+D21+D22+D23</f>
        <v>0</v>
      </c>
      <c r="E17" s="55">
        <f>E19+E20+E21+E22+E23</f>
        <v>0</v>
      </c>
      <c r="F17" s="56">
        <f t="shared" si="1"/>
        <v>0</v>
      </c>
      <c r="G17" s="55">
        <f>G19+G20+G21+G22+G23</f>
        <v>0</v>
      </c>
      <c r="H17" s="55">
        <f>H19+H20+H21+H22+H23</f>
        <v>0</v>
      </c>
      <c r="I17" s="55">
        <f>I19+I20+I21+I22+I23</f>
        <v>0</v>
      </c>
      <c r="J17" s="55">
        <f>J19+J20+J21+J22+J23</f>
        <v>0</v>
      </c>
      <c r="K17" s="114">
        <f>K19+K20+K21+K22+K23</f>
        <v>0</v>
      </c>
    </row>
    <row r="18" spans="1:11" ht="12.75">
      <c r="A18" s="115" t="s">
        <v>166</v>
      </c>
      <c r="B18" s="57"/>
      <c r="C18" s="45"/>
      <c r="D18" s="57"/>
      <c r="E18" s="57"/>
      <c r="F18" s="45"/>
      <c r="G18" s="57"/>
      <c r="H18" s="45"/>
      <c r="I18" s="57"/>
      <c r="J18" s="57"/>
      <c r="K18" s="116"/>
    </row>
    <row r="19" spans="1:11" ht="12.75">
      <c r="A19" s="117" t="s">
        <v>167</v>
      </c>
      <c r="B19" s="58"/>
      <c r="C19" s="45">
        <f t="shared" si="0"/>
        <v>0</v>
      </c>
      <c r="D19" s="59"/>
      <c r="E19" s="59"/>
      <c r="F19" s="45">
        <f t="shared" si="1"/>
        <v>0</v>
      </c>
      <c r="G19" s="60"/>
      <c r="H19" s="45"/>
      <c r="I19" s="60"/>
      <c r="J19" s="60"/>
      <c r="K19" s="118"/>
    </row>
    <row r="20" spans="1:11" ht="12.75">
      <c r="A20" s="119" t="s">
        <v>168</v>
      </c>
      <c r="B20" s="61"/>
      <c r="C20" s="45">
        <f t="shared" si="0"/>
        <v>0</v>
      </c>
      <c r="D20" s="62"/>
      <c r="E20" s="62"/>
      <c r="F20" s="45">
        <f t="shared" si="1"/>
        <v>0</v>
      </c>
      <c r="G20" s="61"/>
      <c r="H20" s="45"/>
      <c r="I20" s="61"/>
      <c r="J20" s="61"/>
      <c r="K20" s="120"/>
    </row>
    <row r="21" spans="1:11" ht="12.75">
      <c r="A21" s="117" t="s">
        <v>169</v>
      </c>
      <c r="B21" s="58"/>
      <c r="C21" s="45">
        <f t="shared" si="0"/>
        <v>0</v>
      </c>
      <c r="D21" s="59"/>
      <c r="E21" s="59"/>
      <c r="F21" s="45">
        <f t="shared" si="1"/>
        <v>0</v>
      </c>
      <c r="G21" s="60"/>
      <c r="H21" s="45"/>
      <c r="I21" s="60"/>
      <c r="J21" s="60"/>
      <c r="K21" s="118"/>
    </row>
    <row r="22" spans="1:11" ht="12.75">
      <c r="A22" s="121" t="s">
        <v>170</v>
      </c>
      <c r="B22" s="63"/>
      <c r="C22" s="45">
        <f t="shared" si="0"/>
        <v>0</v>
      </c>
      <c r="D22" s="64"/>
      <c r="E22" s="64"/>
      <c r="F22" s="45">
        <f t="shared" si="1"/>
        <v>0</v>
      </c>
      <c r="G22" s="65"/>
      <c r="H22" s="45"/>
      <c r="I22" s="65"/>
      <c r="J22" s="65"/>
      <c r="K22" s="122"/>
    </row>
    <row r="23" spans="1:11" ht="12.75">
      <c r="A23" s="121" t="s">
        <v>171</v>
      </c>
      <c r="B23" s="63"/>
      <c r="C23" s="45">
        <f t="shared" si="0"/>
        <v>0</v>
      </c>
      <c r="D23" s="64"/>
      <c r="E23" s="64"/>
      <c r="F23" s="45">
        <f t="shared" si="1"/>
        <v>0</v>
      </c>
      <c r="G23" s="65"/>
      <c r="H23" s="45"/>
      <c r="I23" s="65"/>
      <c r="J23" s="65"/>
      <c r="K23" s="122"/>
    </row>
    <row r="24" spans="1:11" ht="38.25">
      <c r="A24" s="113" t="s">
        <v>172</v>
      </c>
      <c r="B24" s="55">
        <f>B26+B27+B28</f>
        <v>700</v>
      </c>
      <c r="C24" s="56">
        <f t="shared" si="0"/>
        <v>634.1</v>
      </c>
      <c r="D24" s="55">
        <f>D26+D27+D28</f>
        <v>0</v>
      </c>
      <c r="E24" s="55">
        <f>E26+E27+E28</f>
        <v>435.1</v>
      </c>
      <c r="F24" s="56">
        <f t="shared" si="1"/>
        <v>199</v>
      </c>
      <c r="G24" s="55">
        <f>G26+G27+G28</f>
        <v>0</v>
      </c>
      <c r="H24" s="55">
        <f>H26+H27+H28</f>
        <v>0</v>
      </c>
      <c r="I24" s="55">
        <f>I26+I27+I28</f>
        <v>0</v>
      </c>
      <c r="J24" s="55">
        <f>J26+J27+J28</f>
        <v>0</v>
      </c>
      <c r="K24" s="114">
        <f>K26+K27+K28</f>
        <v>199</v>
      </c>
    </row>
    <row r="25" spans="1:11" ht="12.75">
      <c r="A25" s="115" t="s">
        <v>166</v>
      </c>
      <c r="B25" s="57"/>
      <c r="C25" s="45"/>
      <c r="D25" s="57"/>
      <c r="E25" s="57"/>
      <c r="F25" s="45"/>
      <c r="G25" s="66"/>
      <c r="H25" s="45"/>
      <c r="I25" s="66"/>
      <c r="J25" s="66"/>
      <c r="K25" s="123"/>
    </row>
    <row r="26" spans="1:11" ht="25.5">
      <c r="A26" s="121" t="s">
        <v>173</v>
      </c>
      <c r="B26" s="63"/>
      <c r="C26" s="45">
        <f t="shared" si="0"/>
        <v>0</v>
      </c>
      <c r="D26" s="64"/>
      <c r="E26" s="64"/>
      <c r="F26" s="45">
        <f t="shared" si="1"/>
        <v>0</v>
      </c>
      <c r="G26" s="67"/>
      <c r="H26" s="45"/>
      <c r="I26" s="65"/>
      <c r="J26" s="65"/>
      <c r="K26" s="122"/>
    </row>
    <row r="27" spans="1:11" ht="38.25">
      <c r="A27" s="121" t="s">
        <v>174</v>
      </c>
      <c r="B27" s="63"/>
      <c r="C27" s="45">
        <f t="shared" si="0"/>
        <v>0</v>
      </c>
      <c r="D27" s="64"/>
      <c r="E27" s="64"/>
      <c r="F27" s="45">
        <f t="shared" si="1"/>
        <v>0</v>
      </c>
      <c r="G27" s="67"/>
      <c r="H27" s="45"/>
      <c r="I27" s="65"/>
      <c r="J27" s="65"/>
      <c r="K27" s="122"/>
    </row>
    <row r="28" spans="1:11" ht="12.75">
      <c r="A28" s="121" t="s">
        <v>546</v>
      </c>
      <c r="B28" s="63">
        <v>700</v>
      </c>
      <c r="C28" s="45">
        <f t="shared" si="0"/>
        <v>634.1</v>
      </c>
      <c r="D28" s="64"/>
      <c r="E28" s="64">
        <v>435.1</v>
      </c>
      <c r="F28" s="45">
        <f t="shared" si="1"/>
        <v>199</v>
      </c>
      <c r="G28" s="67"/>
      <c r="H28" s="45"/>
      <c r="I28" s="65"/>
      <c r="J28" s="65"/>
      <c r="K28" s="122">
        <v>199</v>
      </c>
    </row>
    <row r="29" spans="1:11" ht="38.25">
      <c r="A29" s="111" t="s">
        <v>175</v>
      </c>
      <c r="B29" s="68">
        <f>B31+B32+B33</f>
        <v>0</v>
      </c>
      <c r="C29" s="43">
        <f t="shared" si="0"/>
        <v>0</v>
      </c>
      <c r="D29" s="68">
        <f>D31+D32+D33</f>
        <v>0</v>
      </c>
      <c r="E29" s="68">
        <f>E31+E32+E33</f>
        <v>0</v>
      </c>
      <c r="F29" s="43">
        <f t="shared" si="1"/>
        <v>0</v>
      </c>
      <c r="G29" s="68">
        <f>G31+G32+G33</f>
        <v>0</v>
      </c>
      <c r="H29" s="68">
        <f>H31+H32+H33</f>
        <v>0</v>
      </c>
      <c r="I29" s="68">
        <f>I31+I32+I33</f>
        <v>0</v>
      </c>
      <c r="J29" s="68">
        <f>J31+J32+J33</f>
        <v>0</v>
      </c>
      <c r="K29" s="124">
        <f>K31+K32+K33</f>
        <v>0</v>
      </c>
    </row>
    <row r="30" spans="1:11" ht="12.75">
      <c r="A30" s="125" t="s">
        <v>166</v>
      </c>
      <c r="B30" s="69"/>
      <c r="C30" s="45"/>
      <c r="D30" s="69"/>
      <c r="E30" s="69"/>
      <c r="F30" s="45"/>
      <c r="G30" s="69"/>
      <c r="H30" s="45"/>
      <c r="I30" s="69"/>
      <c r="J30" s="69"/>
      <c r="K30" s="126"/>
    </row>
    <row r="31" spans="1:11" ht="12.75">
      <c r="A31" s="121" t="s">
        <v>176</v>
      </c>
      <c r="B31" s="63"/>
      <c r="C31" s="45">
        <f t="shared" si="0"/>
        <v>0</v>
      </c>
      <c r="D31" s="64"/>
      <c r="E31" s="64"/>
      <c r="F31" s="45">
        <f t="shared" si="1"/>
        <v>0</v>
      </c>
      <c r="G31" s="65"/>
      <c r="H31" s="45"/>
      <c r="I31" s="65"/>
      <c r="J31" s="65"/>
      <c r="K31" s="122"/>
    </row>
    <row r="32" spans="1:11" ht="12.75">
      <c r="A32" s="121" t="s">
        <v>177</v>
      </c>
      <c r="B32" s="63"/>
      <c r="C32" s="45">
        <f t="shared" si="0"/>
        <v>0</v>
      </c>
      <c r="D32" s="64"/>
      <c r="E32" s="64"/>
      <c r="F32" s="45">
        <f t="shared" si="1"/>
        <v>0</v>
      </c>
      <c r="G32" s="65"/>
      <c r="H32" s="45"/>
      <c r="I32" s="65"/>
      <c r="J32" s="65"/>
      <c r="K32" s="122"/>
    </row>
    <row r="33" spans="1:11" ht="12.75">
      <c r="A33" s="121" t="s">
        <v>178</v>
      </c>
      <c r="B33" s="63"/>
      <c r="C33" s="45">
        <f t="shared" si="0"/>
        <v>0</v>
      </c>
      <c r="D33" s="64"/>
      <c r="E33" s="64"/>
      <c r="F33" s="45">
        <f t="shared" si="1"/>
        <v>0</v>
      </c>
      <c r="G33" s="65"/>
      <c r="H33" s="45"/>
      <c r="I33" s="65"/>
      <c r="J33" s="65"/>
      <c r="K33" s="122"/>
    </row>
    <row r="34" spans="1:11" ht="25.5">
      <c r="A34" s="111" t="s">
        <v>179</v>
      </c>
      <c r="B34" s="68">
        <f>B36+B37+B38</f>
        <v>200</v>
      </c>
      <c r="C34" s="43">
        <f t="shared" si="0"/>
        <v>183.2</v>
      </c>
      <c r="D34" s="68">
        <f>D36+D37+D38</f>
        <v>0</v>
      </c>
      <c r="E34" s="68">
        <f>E36+E37+E38</f>
        <v>0</v>
      </c>
      <c r="F34" s="43">
        <f t="shared" si="1"/>
        <v>183.2</v>
      </c>
      <c r="G34" s="68">
        <f>G36+G37+G38</f>
        <v>0</v>
      </c>
      <c r="H34" s="68">
        <f>H36+H37+H38</f>
        <v>0</v>
      </c>
      <c r="I34" s="68">
        <f>I36+I37+I38</f>
        <v>0</v>
      </c>
      <c r="J34" s="68">
        <f>J36+J37+J38</f>
        <v>0</v>
      </c>
      <c r="K34" s="124">
        <f>K36+K37+K38</f>
        <v>183.2</v>
      </c>
    </row>
    <row r="35" spans="1:11" ht="12.75">
      <c r="A35" s="125" t="s">
        <v>166</v>
      </c>
      <c r="B35" s="69"/>
      <c r="C35" s="45"/>
      <c r="D35" s="69"/>
      <c r="E35" s="69"/>
      <c r="F35" s="45"/>
      <c r="G35" s="69"/>
      <c r="H35" s="45"/>
      <c r="I35" s="69"/>
      <c r="J35" s="69"/>
      <c r="K35" s="126"/>
    </row>
    <row r="36" spans="1:11" ht="12.75">
      <c r="A36" s="127" t="s">
        <v>180</v>
      </c>
      <c r="B36" s="70"/>
      <c r="C36" s="45">
        <f t="shared" si="0"/>
        <v>0</v>
      </c>
      <c r="D36" s="71"/>
      <c r="E36" s="71"/>
      <c r="F36" s="45">
        <f t="shared" si="1"/>
        <v>0</v>
      </c>
      <c r="G36" s="72"/>
      <c r="H36" s="45"/>
      <c r="I36" s="72"/>
      <c r="J36" s="72"/>
      <c r="K36" s="128"/>
    </row>
    <row r="37" spans="1:11" ht="12.75">
      <c r="A37" s="127" t="s">
        <v>181</v>
      </c>
      <c r="B37" s="70">
        <v>200</v>
      </c>
      <c r="C37" s="45">
        <f t="shared" si="0"/>
        <v>183.2</v>
      </c>
      <c r="D37" s="71"/>
      <c r="E37" s="71"/>
      <c r="F37" s="45">
        <f t="shared" si="1"/>
        <v>183.2</v>
      </c>
      <c r="G37" s="72"/>
      <c r="H37" s="45"/>
      <c r="I37" s="72"/>
      <c r="J37" s="72"/>
      <c r="K37" s="128">
        <v>183.2</v>
      </c>
    </row>
    <row r="38" spans="1:11" ht="12.75">
      <c r="A38" s="127" t="s">
        <v>182</v>
      </c>
      <c r="B38" s="70"/>
      <c r="C38" s="45">
        <f t="shared" si="0"/>
        <v>0</v>
      </c>
      <c r="D38" s="71"/>
      <c r="E38" s="71"/>
      <c r="F38" s="45">
        <f t="shared" si="1"/>
        <v>0</v>
      </c>
      <c r="G38" s="72"/>
      <c r="H38" s="45"/>
      <c r="I38" s="72"/>
      <c r="J38" s="72"/>
      <c r="K38" s="128"/>
    </row>
    <row r="39" spans="1:11" ht="25.5">
      <c r="A39" s="111" t="s">
        <v>183</v>
      </c>
      <c r="B39" s="54">
        <f>B40+B124+B139+B148+B151+B152+B165+B170+B174+B181+B186+B190+B195+B201+B205</f>
        <v>1536</v>
      </c>
      <c r="C39" s="43">
        <f t="shared" si="0"/>
        <v>1511.7</v>
      </c>
      <c r="D39" s="54">
        <f>D40+D124+D139+D148+D151+D152+D165+D170+D174+D181+D186+D190+D195+D201+D205</f>
        <v>0</v>
      </c>
      <c r="E39" s="54">
        <f>E40+E124+E139+E148+E151+E152+E165+E170+E174+E181+E186+E190+E195+E201+E205</f>
        <v>0</v>
      </c>
      <c r="F39" s="43">
        <f t="shared" si="1"/>
        <v>1511.7</v>
      </c>
      <c r="G39" s="54">
        <f>G40+G124+G139+G148+G151+G152+G165+G170+G174+G181+G186+G190+G195+G201+G205</f>
        <v>0</v>
      </c>
      <c r="H39" s="54">
        <f>H40+H124+H139+H148+H151+H152+H165+H170+H174+H181+H186+H190+H195+H201+H205</f>
        <v>0</v>
      </c>
      <c r="I39" s="54">
        <f>I40+I124+I139+I148+I151+I152+I165+I170+I174+I181+I186+I190+I195+I201+I205</f>
        <v>0</v>
      </c>
      <c r="J39" s="54">
        <f>J40+J124+J139+J148+J151+J152+J165+J170+J174+J181+J186+J190+J195+J201+J205</f>
        <v>0</v>
      </c>
      <c r="K39" s="112">
        <f>K40+K124+K139+K148+K151+K152+K165+K170+K174+K181+K186+K190+K195+K201+K205</f>
        <v>1511.7</v>
      </c>
    </row>
    <row r="40" spans="1:11" ht="12.75">
      <c r="A40" s="129" t="s">
        <v>184</v>
      </c>
      <c r="B40" s="73">
        <f>B41+B55+B66+B77+B78+B85+B91+B101+B113+B123</f>
        <v>25</v>
      </c>
      <c r="C40" s="74">
        <f t="shared" si="0"/>
        <v>25</v>
      </c>
      <c r="D40" s="73">
        <f>D41+D55+D66+D77+D78+D85+D91+D101+D113+D123</f>
        <v>0</v>
      </c>
      <c r="E40" s="73">
        <f>E41+E55+E66+E77+E78+E85+E91+E101+E113+E123</f>
        <v>0</v>
      </c>
      <c r="F40" s="74">
        <f t="shared" si="1"/>
        <v>25</v>
      </c>
      <c r="G40" s="73">
        <f>G41+G55+G66+G77+G78+G85+G91+G101+G113+G123</f>
        <v>0</v>
      </c>
      <c r="H40" s="73">
        <f>H41+H55+H66+H77+H78+H85+H91+H101+H113+H123</f>
        <v>0</v>
      </c>
      <c r="I40" s="73">
        <f>I41+I55+I66+I77+I78+I85+I91+I101+I113+I123</f>
        <v>0</v>
      </c>
      <c r="J40" s="73">
        <f>J41+J55+J66+J77+J78+J85+J91+J101+J113+J123</f>
        <v>0</v>
      </c>
      <c r="K40" s="130">
        <f>K41+K55+K66+K77+K78+K85+K91+K101+K113+K123</f>
        <v>25</v>
      </c>
    </row>
    <row r="41" spans="1:11" ht="38.25">
      <c r="A41" s="131" t="s">
        <v>185</v>
      </c>
      <c r="B41" s="75">
        <f>B43+B44+B45+B46+B47+B48+B49+B50+B51+B52+B53+B54</f>
        <v>0</v>
      </c>
      <c r="C41" s="56">
        <f t="shared" si="0"/>
        <v>0</v>
      </c>
      <c r="D41" s="75">
        <f>D43+D44+D45+D46+D47+D48+D49+D50+D51+D52+D53+D54</f>
        <v>0</v>
      </c>
      <c r="E41" s="75">
        <f>E43+E44+E45+E46+E47+E48+E49+E50+E51+E52+E53+E54</f>
        <v>0</v>
      </c>
      <c r="F41" s="56">
        <f t="shared" si="1"/>
        <v>0</v>
      </c>
      <c r="G41" s="75">
        <f>G43+G44+G45+G46+G47+G48+G49+G50+G51+G52+G53+G54</f>
        <v>0</v>
      </c>
      <c r="H41" s="75">
        <f>H43+H44+H45+H46+H47+H48+H49+H50+H51+H52+H53+H54</f>
        <v>0</v>
      </c>
      <c r="I41" s="75">
        <f>I43+I44+I45+I46+I47+I48+I49+I50+I51+I52+I53+I54</f>
        <v>0</v>
      </c>
      <c r="J41" s="75">
        <f>J43+J44+J45+J46+J47+J48+J49+J50+J51+J52+J53+J54</f>
        <v>0</v>
      </c>
      <c r="K41" s="132">
        <f>K43+K44+K45+K46+K47+K48+K49+K50+K51+K52+K53+K54</f>
        <v>0</v>
      </c>
    </row>
    <row r="42" spans="1:11" ht="12.75">
      <c r="A42" s="133" t="s">
        <v>157</v>
      </c>
      <c r="B42" s="71"/>
      <c r="C42" s="45"/>
      <c r="D42" s="71"/>
      <c r="E42" s="71"/>
      <c r="F42" s="45"/>
      <c r="G42" s="76"/>
      <c r="H42" s="45"/>
      <c r="I42" s="76"/>
      <c r="J42" s="76"/>
      <c r="K42" s="134"/>
    </row>
    <row r="43" spans="1:11" ht="25.5">
      <c r="A43" s="119" t="s">
        <v>186</v>
      </c>
      <c r="B43" s="61"/>
      <c r="C43" s="45">
        <f t="shared" si="0"/>
        <v>0</v>
      </c>
      <c r="D43" s="62"/>
      <c r="E43" s="62"/>
      <c r="F43" s="45">
        <f t="shared" si="1"/>
        <v>0</v>
      </c>
      <c r="G43" s="61"/>
      <c r="H43" s="45"/>
      <c r="I43" s="61"/>
      <c r="J43" s="61"/>
      <c r="K43" s="120"/>
    </row>
    <row r="44" spans="1:11" ht="25.5">
      <c r="A44" s="121" t="s">
        <v>187</v>
      </c>
      <c r="B44" s="63"/>
      <c r="C44" s="45">
        <f t="shared" si="0"/>
        <v>0</v>
      </c>
      <c r="D44" s="64"/>
      <c r="E44" s="64"/>
      <c r="F44" s="45">
        <f t="shared" si="1"/>
        <v>0</v>
      </c>
      <c r="G44" s="65"/>
      <c r="H44" s="45"/>
      <c r="I44" s="65"/>
      <c r="J44" s="65"/>
      <c r="K44" s="122"/>
    </row>
    <row r="45" spans="1:11" ht="12.75">
      <c r="A45" s="121" t="s">
        <v>188</v>
      </c>
      <c r="B45" s="63"/>
      <c r="C45" s="45">
        <f t="shared" si="0"/>
        <v>0</v>
      </c>
      <c r="D45" s="64"/>
      <c r="E45" s="64"/>
      <c r="F45" s="45">
        <f t="shared" si="1"/>
        <v>0</v>
      </c>
      <c r="G45" s="65"/>
      <c r="H45" s="45"/>
      <c r="I45" s="65"/>
      <c r="J45" s="65"/>
      <c r="K45" s="122"/>
    </row>
    <row r="46" spans="1:11" ht="12.75">
      <c r="A46" s="121" t="s">
        <v>189</v>
      </c>
      <c r="B46" s="63"/>
      <c r="C46" s="45">
        <f t="shared" si="0"/>
        <v>0</v>
      </c>
      <c r="D46" s="64"/>
      <c r="E46" s="64"/>
      <c r="F46" s="45">
        <f t="shared" si="1"/>
        <v>0</v>
      </c>
      <c r="G46" s="65"/>
      <c r="H46" s="45"/>
      <c r="I46" s="65"/>
      <c r="J46" s="65"/>
      <c r="K46" s="122"/>
    </row>
    <row r="47" spans="1:11" ht="12.75">
      <c r="A47" s="121" t="s">
        <v>190</v>
      </c>
      <c r="B47" s="63"/>
      <c r="C47" s="45">
        <f t="shared" si="0"/>
        <v>0</v>
      </c>
      <c r="D47" s="64"/>
      <c r="E47" s="64"/>
      <c r="F47" s="45">
        <f t="shared" si="1"/>
        <v>0</v>
      </c>
      <c r="G47" s="65"/>
      <c r="H47" s="45"/>
      <c r="I47" s="65"/>
      <c r="J47" s="65"/>
      <c r="K47" s="122"/>
    </row>
    <row r="48" spans="1:11" ht="12.75">
      <c r="A48" s="121" t="s">
        <v>191</v>
      </c>
      <c r="B48" s="63"/>
      <c r="C48" s="45">
        <f t="shared" si="0"/>
        <v>0</v>
      </c>
      <c r="D48" s="64"/>
      <c r="E48" s="64"/>
      <c r="F48" s="45">
        <f t="shared" si="1"/>
        <v>0</v>
      </c>
      <c r="G48" s="65"/>
      <c r="H48" s="45"/>
      <c r="I48" s="65"/>
      <c r="J48" s="65"/>
      <c r="K48" s="122"/>
    </row>
    <row r="49" spans="1:11" ht="38.25">
      <c r="A49" s="121" t="s">
        <v>192</v>
      </c>
      <c r="B49" s="63"/>
      <c r="C49" s="45">
        <f t="shared" si="0"/>
        <v>0</v>
      </c>
      <c r="D49" s="64"/>
      <c r="E49" s="64"/>
      <c r="F49" s="45">
        <f t="shared" si="1"/>
        <v>0</v>
      </c>
      <c r="G49" s="65"/>
      <c r="H49" s="45"/>
      <c r="I49" s="65"/>
      <c r="J49" s="65"/>
      <c r="K49" s="122"/>
    </row>
    <row r="50" spans="1:11" ht="25.5">
      <c r="A50" s="121" t="s">
        <v>193</v>
      </c>
      <c r="B50" s="63"/>
      <c r="C50" s="45">
        <f t="shared" si="0"/>
        <v>0</v>
      </c>
      <c r="D50" s="64"/>
      <c r="E50" s="64"/>
      <c r="F50" s="45">
        <f t="shared" si="1"/>
        <v>0</v>
      </c>
      <c r="G50" s="65"/>
      <c r="H50" s="45"/>
      <c r="I50" s="65"/>
      <c r="J50" s="65"/>
      <c r="K50" s="122"/>
    </row>
    <row r="51" spans="1:11" ht="25.5">
      <c r="A51" s="121" t="s">
        <v>194</v>
      </c>
      <c r="B51" s="63"/>
      <c r="C51" s="45">
        <f t="shared" si="0"/>
        <v>0</v>
      </c>
      <c r="D51" s="64"/>
      <c r="E51" s="64"/>
      <c r="F51" s="45">
        <f t="shared" si="1"/>
        <v>0</v>
      </c>
      <c r="G51" s="65"/>
      <c r="H51" s="45"/>
      <c r="I51" s="65"/>
      <c r="J51" s="65"/>
      <c r="K51" s="122"/>
    </row>
    <row r="52" spans="1:11" ht="25.5">
      <c r="A52" s="121" t="s">
        <v>195</v>
      </c>
      <c r="B52" s="63"/>
      <c r="C52" s="45">
        <f t="shared" si="0"/>
        <v>0</v>
      </c>
      <c r="D52" s="64"/>
      <c r="E52" s="64"/>
      <c r="F52" s="45">
        <f t="shared" si="1"/>
        <v>0</v>
      </c>
      <c r="G52" s="65"/>
      <c r="H52" s="45"/>
      <c r="I52" s="65"/>
      <c r="J52" s="65"/>
      <c r="K52" s="122"/>
    </row>
    <row r="53" spans="1:11" ht="25.5">
      <c r="A53" s="117" t="s">
        <v>196</v>
      </c>
      <c r="B53" s="58"/>
      <c r="C53" s="45">
        <f t="shared" si="0"/>
        <v>0</v>
      </c>
      <c r="D53" s="59"/>
      <c r="E53" s="59"/>
      <c r="F53" s="45">
        <f t="shared" si="1"/>
        <v>0</v>
      </c>
      <c r="G53" s="60"/>
      <c r="H53" s="45"/>
      <c r="I53" s="60"/>
      <c r="J53" s="60"/>
      <c r="K53" s="118"/>
    </row>
    <row r="54" spans="1:11" ht="12.75">
      <c r="A54" s="117" t="s">
        <v>197</v>
      </c>
      <c r="B54" s="58"/>
      <c r="C54" s="45">
        <f t="shared" si="0"/>
        <v>0</v>
      </c>
      <c r="D54" s="59"/>
      <c r="E54" s="59"/>
      <c r="F54" s="45">
        <f t="shared" si="1"/>
        <v>0</v>
      </c>
      <c r="G54" s="60"/>
      <c r="H54" s="45"/>
      <c r="I54" s="60"/>
      <c r="J54" s="60"/>
      <c r="K54" s="118"/>
    </row>
    <row r="55" spans="1:11" ht="12.75">
      <c r="A55" s="135" t="s">
        <v>198</v>
      </c>
      <c r="B55" s="77">
        <f>B57+B58+B59+B60+B61+B62+B63+B64+B65</f>
        <v>0</v>
      </c>
      <c r="C55" s="56">
        <f t="shared" si="0"/>
        <v>0</v>
      </c>
      <c r="D55" s="77">
        <f>D57+D58+D59+D60+D61+D62+D63+D64+D65</f>
        <v>0</v>
      </c>
      <c r="E55" s="77">
        <f>E57+E58+E59+E60+E61+E62+E63+E64+E65</f>
        <v>0</v>
      </c>
      <c r="F55" s="56">
        <f t="shared" si="1"/>
        <v>0</v>
      </c>
      <c r="G55" s="77">
        <f>G57+G58+G59+G60+G61+G62+G63+G64+G65</f>
        <v>0</v>
      </c>
      <c r="H55" s="77">
        <f>H57+H58+H59+H60+H61+H62+H63+H64+H65</f>
        <v>0</v>
      </c>
      <c r="I55" s="77">
        <f>I57+I58+I59+I60+I61+I62+I63+I64+I65</f>
        <v>0</v>
      </c>
      <c r="J55" s="77">
        <f>J57+J58+J59+J60+J61+J62+J63+J64+J65</f>
        <v>0</v>
      </c>
      <c r="K55" s="136">
        <f>K57+K58+K59+K60+K61+K62+K63+K64+K65</f>
        <v>0</v>
      </c>
    </row>
    <row r="56" spans="1:11" ht="12.75">
      <c r="A56" s="137" t="s">
        <v>157</v>
      </c>
      <c r="B56" s="59"/>
      <c r="C56" s="45"/>
      <c r="D56" s="59"/>
      <c r="E56" s="59"/>
      <c r="F56" s="45"/>
      <c r="G56" s="78"/>
      <c r="H56" s="45"/>
      <c r="I56" s="78"/>
      <c r="J56" s="78"/>
      <c r="K56" s="138"/>
    </row>
    <row r="57" spans="1:11" ht="25.5">
      <c r="A57" s="121" t="s">
        <v>199</v>
      </c>
      <c r="B57" s="63"/>
      <c r="C57" s="45">
        <f t="shared" si="0"/>
        <v>0</v>
      </c>
      <c r="D57" s="64"/>
      <c r="E57" s="64"/>
      <c r="F57" s="45">
        <f t="shared" si="1"/>
        <v>0</v>
      </c>
      <c r="G57" s="65"/>
      <c r="H57" s="45"/>
      <c r="I57" s="65"/>
      <c r="J57" s="65"/>
      <c r="K57" s="122"/>
    </row>
    <row r="58" spans="1:11" ht="51">
      <c r="A58" s="121" t="s">
        <v>200</v>
      </c>
      <c r="B58" s="63"/>
      <c r="C58" s="45">
        <f t="shared" si="0"/>
        <v>0</v>
      </c>
      <c r="D58" s="64"/>
      <c r="E58" s="64"/>
      <c r="F58" s="45">
        <f t="shared" si="1"/>
        <v>0</v>
      </c>
      <c r="G58" s="65"/>
      <c r="H58" s="45"/>
      <c r="I58" s="65"/>
      <c r="J58" s="65"/>
      <c r="K58" s="122"/>
    </row>
    <row r="59" spans="1:11" ht="12.75">
      <c r="A59" s="121" t="s">
        <v>201</v>
      </c>
      <c r="B59" s="63"/>
      <c r="C59" s="45">
        <f t="shared" si="0"/>
        <v>0</v>
      </c>
      <c r="D59" s="64"/>
      <c r="E59" s="64"/>
      <c r="F59" s="45">
        <f t="shared" si="1"/>
        <v>0</v>
      </c>
      <c r="G59" s="65"/>
      <c r="H59" s="45"/>
      <c r="I59" s="65"/>
      <c r="J59" s="65"/>
      <c r="K59" s="122"/>
    </row>
    <row r="60" spans="1:11" ht="12.75">
      <c r="A60" s="121" t="s">
        <v>202</v>
      </c>
      <c r="B60" s="63"/>
      <c r="C60" s="45">
        <f t="shared" si="0"/>
        <v>0</v>
      </c>
      <c r="D60" s="64"/>
      <c r="E60" s="64"/>
      <c r="F60" s="45">
        <f t="shared" si="1"/>
        <v>0</v>
      </c>
      <c r="G60" s="65"/>
      <c r="H60" s="45"/>
      <c r="I60" s="65"/>
      <c r="J60" s="65"/>
      <c r="K60" s="122"/>
    </row>
    <row r="61" spans="1:11" ht="12.75">
      <c r="A61" s="121" t="s">
        <v>203</v>
      </c>
      <c r="B61" s="63"/>
      <c r="C61" s="45">
        <f t="shared" si="0"/>
        <v>0</v>
      </c>
      <c r="D61" s="64"/>
      <c r="E61" s="64"/>
      <c r="F61" s="45">
        <f t="shared" si="1"/>
        <v>0</v>
      </c>
      <c r="G61" s="65"/>
      <c r="H61" s="45"/>
      <c r="I61" s="65"/>
      <c r="J61" s="65"/>
      <c r="K61" s="122"/>
    </row>
    <row r="62" spans="1:11" ht="25.5">
      <c r="A62" s="121" t="s">
        <v>204</v>
      </c>
      <c r="B62" s="63"/>
      <c r="C62" s="45">
        <f t="shared" si="0"/>
        <v>0</v>
      </c>
      <c r="D62" s="64"/>
      <c r="E62" s="64"/>
      <c r="F62" s="45">
        <f t="shared" si="1"/>
        <v>0</v>
      </c>
      <c r="G62" s="65"/>
      <c r="H62" s="45"/>
      <c r="I62" s="65"/>
      <c r="J62" s="65"/>
      <c r="K62" s="122"/>
    </row>
    <row r="63" spans="1:11" ht="25.5">
      <c r="A63" s="121" t="s">
        <v>205</v>
      </c>
      <c r="B63" s="63"/>
      <c r="C63" s="45">
        <f t="shared" si="0"/>
        <v>0</v>
      </c>
      <c r="D63" s="64"/>
      <c r="E63" s="64"/>
      <c r="F63" s="45">
        <f t="shared" si="1"/>
        <v>0</v>
      </c>
      <c r="G63" s="65"/>
      <c r="H63" s="45"/>
      <c r="I63" s="65"/>
      <c r="J63" s="65"/>
      <c r="K63" s="122"/>
    </row>
    <row r="64" spans="1:11" ht="25.5">
      <c r="A64" s="121" t="s">
        <v>206</v>
      </c>
      <c r="B64" s="63"/>
      <c r="C64" s="45">
        <f t="shared" si="0"/>
        <v>0</v>
      </c>
      <c r="D64" s="64"/>
      <c r="E64" s="64"/>
      <c r="F64" s="45">
        <f t="shared" si="1"/>
        <v>0</v>
      </c>
      <c r="G64" s="65"/>
      <c r="H64" s="45"/>
      <c r="I64" s="65"/>
      <c r="J64" s="65"/>
      <c r="K64" s="122"/>
    </row>
    <row r="65" spans="1:11" ht="12.75">
      <c r="A65" s="121" t="s">
        <v>197</v>
      </c>
      <c r="B65" s="63"/>
      <c r="C65" s="45">
        <f t="shared" si="0"/>
        <v>0</v>
      </c>
      <c r="D65" s="64"/>
      <c r="E65" s="64"/>
      <c r="F65" s="45">
        <f t="shared" si="1"/>
        <v>0</v>
      </c>
      <c r="G65" s="65"/>
      <c r="H65" s="45"/>
      <c r="I65" s="65"/>
      <c r="J65" s="65"/>
      <c r="K65" s="122"/>
    </row>
    <row r="66" spans="1:11" ht="38.25">
      <c r="A66" s="131" t="s">
        <v>207</v>
      </c>
      <c r="B66" s="75">
        <f>B68+B69+B70+B71+B72+B73+B74+B75+B76</f>
        <v>0</v>
      </c>
      <c r="C66" s="56">
        <f t="shared" si="0"/>
        <v>0</v>
      </c>
      <c r="D66" s="75">
        <f>D68+D69+D70+D71+D72+D73+D74+D75+D76</f>
        <v>0</v>
      </c>
      <c r="E66" s="75">
        <f>E68+E69+E70+E71+E72+E73+E74+E75+E76</f>
        <v>0</v>
      </c>
      <c r="F66" s="56">
        <f t="shared" si="1"/>
        <v>0</v>
      </c>
      <c r="G66" s="75">
        <f>G68+G69+G70+G71+G72+G73+G74+G75+G76</f>
        <v>0</v>
      </c>
      <c r="H66" s="75">
        <f>H68+H69+H70+H71+H72+H73+H74+H75+H76</f>
        <v>0</v>
      </c>
      <c r="I66" s="75">
        <f>I68+I69+I70+I71+I72+I73+I74+I75+I76</f>
        <v>0</v>
      </c>
      <c r="J66" s="75">
        <f>J68+J69+J70+J71+J72+J73+J74+J75+J76</f>
        <v>0</v>
      </c>
      <c r="K66" s="132">
        <f>K68+K69+K70+K71+K72+K73+K74+K75+K76</f>
        <v>0</v>
      </c>
    </row>
    <row r="67" spans="1:11" ht="12.75">
      <c r="A67" s="133" t="s">
        <v>157</v>
      </c>
      <c r="B67" s="71"/>
      <c r="C67" s="45"/>
      <c r="D67" s="71"/>
      <c r="E67" s="71"/>
      <c r="F67" s="45"/>
      <c r="G67" s="76"/>
      <c r="H67" s="45"/>
      <c r="I67" s="76"/>
      <c r="J67" s="76"/>
      <c r="K67" s="134"/>
    </row>
    <row r="68" spans="1:11" ht="25.5">
      <c r="A68" s="121" t="s">
        <v>208</v>
      </c>
      <c r="B68" s="63"/>
      <c r="C68" s="45">
        <f t="shared" si="0"/>
        <v>0</v>
      </c>
      <c r="D68" s="64"/>
      <c r="E68" s="64"/>
      <c r="F68" s="45">
        <f t="shared" si="1"/>
        <v>0</v>
      </c>
      <c r="G68" s="65"/>
      <c r="H68" s="45"/>
      <c r="I68" s="65"/>
      <c r="J68" s="65"/>
      <c r="K68" s="122"/>
    </row>
    <row r="69" spans="1:11" ht="12.75">
      <c r="A69" s="121" t="s">
        <v>209</v>
      </c>
      <c r="B69" s="63"/>
      <c r="C69" s="45">
        <f t="shared" si="0"/>
        <v>0</v>
      </c>
      <c r="D69" s="64"/>
      <c r="E69" s="64"/>
      <c r="F69" s="45">
        <f t="shared" si="1"/>
        <v>0</v>
      </c>
      <c r="G69" s="65"/>
      <c r="H69" s="45"/>
      <c r="I69" s="65"/>
      <c r="J69" s="65"/>
      <c r="K69" s="122"/>
    </row>
    <row r="70" spans="1:11" ht="12.75">
      <c r="A70" s="121" t="s">
        <v>210</v>
      </c>
      <c r="B70" s="63"/>
      <c r="C70" s="45">
        <f t="shared" si="0"/>
        <v>0</v>
      </c>
      <c r="D70" s="64"/>
      <c r="E70" s="64"/>
      <c r="F70" s="45">
        <f t="shared" si="1"/>
        <v>0</v>
      </c>
      <c r="G70" s="65"/>
      <c r="H70" s="45"/>
      <c r="I70" s="65"/>
      <c r="J70" s="65"/>
      <c r="K70" s="122"/>
    </row>
    <row r="71" spans="1:11" ht="12.75">
      <c r="A71" s="121" t="s">
        <v>211</v>
      </c>
      <c r="B71" s="63"/>
      <c r="C71" s="45">
        <f t="shared" si="0"/>
        <v>0</v>
      </c>
      <c r="D71" s="64"/>
      <c r="E71" s="64"/>
      <c r="F71" s="45">
        <f t="shared" si="1"/>
        <v>0</v>
      </c>
      <c r="G71" s="65"/>
      <c r="H71" s="45"/>
      <c r="I71" s="65"/>
      <c r="J71" s="65"/>
      <c r="K71" s="122"/>
    </row>
    <row r="72" spans="1:11" ht="12.75">
      <c r="A72" s="121" t="s">
        <v>212</v>
      </c>
      <c r="B72" s="63"/>
      <c r="C72" s="45">
        <f t="shared" si="0"/>
        <v>0</v>
      </c>
      <c r="D72" s="64"/>
      <c r="E72" s="64"/>
      <c r="F72" s="45">
        <f t="shared" si="1"/>
        <v>0</v>
      </c>
      <c r="G72" s="65"/>
      <c r="H72" s="45"/>
      <c r="I72" s="65"/>
      <c r="J72" s="65"/>
      <c r="K72" s="122"/>
    </row>
    <row r="73" spans="1:11" ht="12.75">
      <c r="A73" s="121" t="s">
        <v>213</v>
      </c>
      <c r="B73" s="63"/>
      <c r="C73" s="45">
        <f t="shared" si="0"/>
        <v>0</v>
      </c>
      <c r="D73" s="64"/>
      <c r="E73" s="64"/>
      <c r="F73" s="45">
        <f t="shared" si="1"/>
        <v>0</v>
      </c>
      <c r="G73" s="65"/>
      <c r="H73" s="45"/>
      <c r="I73" s="65"/>
      <c r="J73" s="65"/>
      <c r="K73" s="122"/>
    </row>
    <row r="74" spans="1:11" ht="12.75">
      <c r="A74" s="121" t="s">
        <v>214</v>
      </c>
      <c r="B74" s="63"/>
      <c r="C74" s="45">
        <f t="shared" si="0"/>
        <v>0</v>
      </c>
      <c r="D74" s="64"/>
      <c r="E74" s="64"/>
      <c r="F74" s="45">
        <f t="shared" si="1"/>
        <v>0</v>
      </c>
      <c r="G74" s="65"/>
      <c r="H74" s="45"/>
      <c r="I74" s="65"/>
      <c r="J74" s="65"/>
      <c r="K74" s="122"/>
    </row>
    <row r="75" spans="1:11" ht="12.75">
      <c r="A75" s="121" t="s">
        <v>215</v>
      </c>
      <c r="B75" s="63"/>
      <c r="C75" s="45">
        <f t="shared" si="0"/>
        <v>0</v>
      </c>
      <c r="D75" s="64"/>
      <c r="E75" s="64"/>
      <c r="F75" s="45">
        <f t="shared" si="1"/>
        <v>0</v>
      </c>
      <c r="G75" s="65"/>
      <c r="H75" s="45"/>
      <c r="I75" s="65"/>
      <c r="J75" s="65"/>
      <c r="K75" s="122"/>
    </row>
    <row r="76" spans="1:11" ht="12.75">
      <c r="A76" s="121" t="s">
        <v>197</v>
      </c>
      <c r="B76" s="63"/>
      <c r="C76" s="45">
        <f aca="true" t="shared" si="2" ref="C76:C139">D76+E76+F76</f>
        <v>0</v>
      </c>
      <c r="D76" s="64"/>
      <c r="E76" s="64"/>
      <c r="F76" s="45">
        <f aca="true" t="shared" si="3" ref="F76:F139">G76+H76+I76+J76+K76</f>
        <v>0</v>
      </c>
      <c r="G76" s="65"/>
      <c r="H76" s="45"/>
      <c r="I76" s="65"/>
      <c r="J76" s="65"/>
      <c r="K76" s="122"/>
    </row>
    <row r="77" spans="1:11" ht="12.75">
      <c r="A77" s="139" t="s">
        <v>216</v>
      </c>
      <c r="B77" s="79"/>
      <c r="C77" s="56">
        <f t="shared" si="2"/>
        <v>0</v>
      </c>
      <c r="D77" s="79"/>
      <c r="E77" s="79"/>
      <c r="F77" s="56">
        <f t="shared" si="3"/>
        <v>0</v>
      </c>
      <c r="G77" s="80"/>
      <c r="H77" s="56"/>
      <c r="I77" s="80"/>
      <c r="J77" s="80"/>
      <c r="K77" s="140"/>
    </row>
    <row r="78" spans="1:11" ht="89.25">
      <c r="A78" s="139" t="s">
        <v>217</v>
      </c>
      <c r="B78" s="79">
        <f>B80+B81+B82+B83+B84</f>
        <v>0</v>
      </c>
      <c r="C78" s="56">
        <f t="shared" si="2"/>
        <v>0</v>
      </c>
      <c r="D78" s="79">
        <f>D80+D81+D82+D83+D84</f>
        <v>0</v>
      </c>
      <c r="E78" s="79">
        <f>E80+E81+E82+E83+E84</f>
        <v>0</v>
      </c>
      <c r="F78" s="56">
        <f t="shared" si="3"/>
        <v>0</v>
      </c>
      <c r="G78" s="79">
        <f>G80+G81+G82+G83+G84</f>
        <v>0</v>
      </c>
      <c r="H78" s="79">
        <f>H80+H81+H82+H83+H84</f>
        <v>0</v>
      </c>
      <c r="I78" s="79">
        <f>I80+I81+I82+I83+I84</f>
        <v>0</v>
      </c>
      <c r="J78" s="79">
        <f>J80+J81+J82+J83+J84</f>
        <v>0</v>
      </c>
      <c r="K78" s="141">
        <f>K80+K81+K82+K83+K84</f>
        <v>0</v>
      </c>
    </row>
    <row r="79" spans="1:11" ht="12.75">
      <c r="A79" s="137" t="s">
        <v>157</v>
      </c>
      <c r="B79" s="81"/>
      <c r="C79" s="45"/>
      <c r="D79" s="81"/>
      <c r="E79" s="81"/>
      <c r="F79" s="45"/>
      <c r="G79" s="82"/>
      <c r="H79" s="45"/>
      <c r="I79" s="82"/>
      <c r="J79" s="82"/>
      <c r="K79" s="142"/>
    </row>
    <row r="80" spans="1:11" ht="12.75">
      <c r="A80" s="121" t="s">
        <v>218</v>
      </c>
      <c r="B80" s="63"/>
      <c r="C80" s="45">
        <f t="shared" si="2"/>
        <v>0</v>
      </c>
      <c r="D80" s="64"/>
      <c r="E80" s="64"/>
      <c r="F80" s="45">
        <f t="shared" si="3"/>
        <v>0</v>
      </c>
      <c r="G80" s="65"/>
      <c r="H80" s="45"/>
      <c r="I80" s="65"/>
      <c r="J80" s="65"/>
      <c r="K80" s="122"/>
    </row>
    <row r="81" spans="1:11" ht="12.75">
      <c r="A81" s="121" t="s">
        <v>219</v>
      </c>
      <c r="B81" s="63"/>
      <c r="C81" s="45">
        <f t="shared" si="2"/>
        <v>0</v>
      </c>
      <c r="D81" s="64"/>
      <c r="E81" s="64"/>
      <c r="F81" s="45">
        <f t="shared" si="3"/>
        <v>0</v>
      </c>
      <c r="G81" s="65"/>
      <c r="H81" s="45"/>
      <c r="I81" s="65"/>
      <c r="J81" s="65"/>
      <c r="K81" s="122"/>
    </row>
    <row r="82" spans="1:11" ht="38.25">
      <c r="A82" s="119" t="s">
        <v>220</v>
      </c>
      <c r="B82" s="61"/>
      <c r="C82" s="45">
        <f t="shared" si="2"/>
        <v>0</v>
      </c>
      <c r="D82" s="62"/>
      <c r="E82" s="62"/>
      <c r="F82" s="45">
        <f t="shared" si="3"/>
        <v>0</v>
      </c>
      <c r="G82" s="83"/>
      <c r="H82" s="45"/>
      <c r="I82" s="83"/>
      <c r="J82" s="83"/>
      <c r="K82" s="143"/>
    </row>
    <row r="83" spans="1:11" ht="38.25">
      <c r="A83" s="121" t="s">
        <v>221</v>
      </c>
      <c r="B83" s="63"/>
      <c r="C83" s="45">
        <f t="shared" si="2"/>
        <v>0</v>
      </c>
      <c r="D83" s="64"/>
      <c r="E83" s="64"/>
      <c r="F83" s="45">
        <f t="shared" si="3"/>
        <v>0</v>
      </c>
      <c r="G83" s="65"/>
      <c r="H83" s="45"/>
      <c r="I83" s="65"/>
      <c r="J83" s="65"/>
      <c r="K83" s="122"/>
    </row>
    <row r="84" spans="1:11" ht="12.75">
      <c r="A84" s="121" t="s">
        <v>197</v>
      </c>
      <c r="B84" s="63"/>
      <c r="C84" s="45">
        <f t="shared" si="2"/>
        <v>0</v>
      </c>
      <c r="D84" s="64"/>
      <c r="E84" s="64"/>
      <c r="F84" s="45">
        <f t="shared" si="3"/>
        <v>0</v>
      </c>
      <c r="G84" s="65"/>
      <c r="H84" s="45"/>
      <c r="I84" s="65"/>
      <c r="J84" s="65"/>
      <c r="K84" s="122"/>
    </row>
    <row r="85" spans="1:11" ht="25.5">
      <c r="A85" s="144" t="s">
        <v>222</v>
      </c>
      <c r="B85" s="75">
        <f>B87+B88+B89+B90</f>
        <v>0</v>
      </c>
      <c r="C85" s="56">
        <f t="shared" si="2"/>
        <v>0</v>
      </c>
      <c r="D85" s="75">
        <f>D87+D88+D89+D90</f>
        <v>0</v>
      </c>
      <c r="E85" s="75">
        <f>E87+E88+E89+E90</f>
        <v>0</v>
      </c>
      <c r="F85" s="56">
        <f t="shared" si="3"/>
        <v>0</v>
      </c>
      <c r="G85" s="75">
        <f>G87+G88+G89+G90</f>
        <v>0</v>
      </c>
      <c r="H85" s="75">
        <f>H87+H88+H89+H90</f>
        <v>0</v>
      </c>
      <c r="I85" s="75">
        <f>I87+I88+I89+I90</f>
        <v>0</v>
      </c>
      <c r="J85" s="75">
        <f>J87+J88+J89+J90</f>
        <v>0</v>
      </c>
      <c r="K85" s="132">
        <f>K87+K88+K89+K90</f>
        <v>0</v>
      </c>
    </row>
    <row r="86" spans="1:11" ht="12.75">
      <c r="A86" s="133" t="s">
        <v>157</v>
      </c>
      <c r="B86" s="71"/>
      <c r="C86" s="45"/>
      <c r="D86" s="71"/>
      <c r="E86" s="71"/>
      <c r="F86" s="45"/>
      <c r="G86" s="76"/>
      <c r="H86" s="45"/>
      <c r="I86" s="76"/>
      <c r="J86" s="76"/>
      <c r="K86" s="134"/>
    </row>
    <row r="87" spans="1:11" ht="12.75">
      <c r="A87" s="117" t="s">
        <v>223</v>
      </c>
      <c r="B87" s="58"/>
      <c r="C87" s="45">
        <f t="shared" si="2"/>
        <v>0</v>
      </c>
      <c r="D87" s="59"/>
      <c r="E87" s="59"/>
      <c r="F87" s="45">
        <f t="shared" si="3"/>
        <v>0</v>
      </c>
      <c r="G87" s="60"/>
      <c r="H87" s="45"/>
      <c r="I87" s="60"/>
      <c r="J87" s="60"/>
      <c r="K87" s="118"/>
    </row>
    <row r="88" spans="1:11" ht="12.75">
      <c r="A88" s="117" t="s">
        <v>224</v>
      </c>
      <c r="B88" s="58"/>
      <c r="C88" s="45">
        <f t="shared" si="2"/>
        <v>0</v>
      </c>
      <c r="D88" s="59"/>
      <c r="E88" s="59"/>
      <c r="F88" s="45">
        <f t="shared" si="3"/>
        <v>0</v>
      </c>
      <c r="G88" s="60"/>
      <c r="H88" s="45"/>
      <c r="I88" s="60"/>
      <c r="J88" s="60"/>
      <c r="K88" s="118"/>
    </row>
    <row r="89" spans="1:11" ht="12.75">
      <c r="A89" s="117" t="s">
        <v>225</v>
      </c>
      <c r="B89" s="58"/>
      <c r="C89" s="45">
        <f t="shared" si="2"/>
        <v>0</v>
      </c>
      <c r="D89" s="59"/>
      <c r="E89" s="59"/>
      <c r="F89" s="45">
        <f t="shared" si="3"/>
        <v>0</v>
      </c>
      <c r="G89" s="60"/>
      <c r="H89" s="45"/>
      <c r="I89" s="60"/>
      <c r="J89" s="60"/>
      <c r="K89" s="118"/>
    </row>
    <row r="90" spans="1:11" ht="12.75">
      <c r="A90" s="117" t="s">
        <v>197</v>
      </c>
      <c r="B90" s="58"/>
      <c r="C90" s="45">
        <f t="shared" si="2"/>
        <v>0</v>
      </c>
      <c r="D90" s="59"/>
      <c r="E90" s="59"/>
      <c r="F90" s="45">
        <f t="shared" si="3"/>
        <v>0</v>
      </c>
      <c r="G90" s="60"/>
      <c r="H90" s="45"/>
      <c r="I90" s="60"/>
      <c r="J90" s="60"/>
      <c r="K90" s="118"/>
    </row>
    <row r="91" spans="1:11" ht="12.75">
      <c r="A91" s="144" t="s">
        <v>226</v>
      </c>
      <c r="B91" s="75">
        <f>B93+B94+B95+B96+B97+B98+B99+B100</f>
        <v>0</v>
      </c>
      <c r="C91" s="56">
        <f t="shared" si="2"/>
        <v>0</v>
      </c>
      <c r="D91" s="75">
        <f>D93+D94+D95+D96+D97+D98+D99+D100</f>
        <v>0</v>
      </c>
      <c r="E91" s="75">
        <f>E93+E94+E95+E96+E97+E98+E99+E100</f>
        <v>0</v>
      </c>
      <c r="F91" s="56">
        <f t="shared" si="3"/>
        <v>0</v>
      </c>
      <c r="G91" s="75">
        <f>G93+G94+G95+G96+G97+G98+G99+G100</f>
        <v>0</v>
      </c>
      <c r="H91" s="75">
        <f>H93+H94+H95+H96+H97+H98+H99+H100</f>
        <v>0</v>
      </c>
      <c r="I91" s="75">
        <f>I93+I94+I95+I96+I97+I98+I99+I100</f>
        <v>0</v>
      </c>
      <c r="J91" s="75">
        <f>J93+J94+J95+J96+J97+J98+J99+J100</f>
        <v>0</v>
      </c>
      <c r="K91" s="132">
        <f>K93+K94+K95+K96+K97+K98+K99+K100</f>
        <v>0</v>
      </c>
    </row>
    <row r="92" spans="1:11" ht="12.75">
      <c r="A92" s="133" t="s">
        <v>157</v>
      </c>
      <c r="B92" s="71"/>
      <c r="C92" s="45"/>
      <c r="D92" s="71"/>
      <c r="E92" s="71"/>
      <c r="F92" s="45"/>
      <c r="G92" s="76"/>
      <c r="H92" s="45"/>
      <c r="I92" s="76"/>
      <c r="J92" s="76"/>
      <c r="K92" s="134"/>
    </row>
    <row r="93" spans="1:11" ht="12.75">
      <c r="A93" s="121" t="s">
        <v>227</v>
      </c>
      <c r="B93" s="63"/>
      <c r="C93" s="45">
        <f t="shared" si="2"/>
        <v>0</v>
      </c>
      <c r="D93" s="64"/>
      <c r="E93" s="64"/>
      <c r="F93" s="45">
        <f t="shared" si="3"/>
        <v>0</v>
      </c>
      <c r="G93" s="65"/>
      <c r="H93" s="45"/>
      <c r="I93" s="65"/>
      <c r="J93" s="65"/>
      <c r="K93" s="122"/>
    </row>
    <row r="94" spans="1:11" ht="25.5">
      <c r="A94" s="121" t="s">
        <v>228</v>
      </c>
      <c r="B94" s="63"/>
      <c r="C94" s="45">
        <f t="shared" si="2"/>
        <v>0</v>
      </c>
      <c r="D94" s="64"/>
      <c r="E94" s="64"/>
      <c r="F94" s="45">
        <f t="shared" si="3"/>
        <v>0</v>
      </c>
      <c r="G94" s="65"/>
      <c r="H94" s="45"/>
      <c r="I94" s="65"/>
      <c r="J94" s="65"/>
      <c r="K94" s="122"/>
    </row>
    <row r="95" spans="1:11" ht="12.75">
      <c r="A95" s="121" t="s">
        <v>229</v>
      </c>
      <c r="B95" s="63"/>
      <c r="C95" s="45">
        <f t="shared" si="2"/>
        <v>0</v>
      </c>
      <c r="D95" s="64"/>
      <c r="E95" s="64"/>
      <c r="F95" s="45">
        <f t="shared" si="3"/>
        <v>0</v>
      </c>
      <c r="G95" s="65"/>
      <c r="H95" s="45"/>
      <c r="I95" s="65"/>
      <c r="J95" s="65"/>
      <c r="K95" s="122"/>
    </row>
    <row r="96" spans="1:11" ht="12.75">
      <c r="A96" s="121" t="s">
        <v>230</v>
      </c>
      <c r="B96" s="63"/>
      <c r="C96" s="45">
        <f t="shared" si="2"/>
        <v>0</v>
      </c>
      <c r="D96" s="64"/>
      <c r="E96" s="64"/>
      <c r="F96" s="45">
        <f t="shared" si="3"/>
        <v>0</v>
      </c>
      <c r="G96" s="65"/>
      <c r="H96" s="45"/>
      <c r="I96" s="65"/>
      <c r="J96" s="65"/>
      <c r="K96" s="122"/>
    </row>
    <row r="97" spans="1:11" ht="12.75">
      <c r="A97" s="121" t="s">
        <v>231</v>
      </c>
      <c r="B97" s="63"/>
      <c r="C97" s="45">
        <f t="shared" si="2"/>
        <v>0</v>
      </c>
      <c r="D97" s="64"/>
      <c r="E97" s="64"/>
      <c r="F97" s="45">
        <f t="shared" si="3"/>
        <v>0</v>
      </c>
      <c r="G97" s="65"/>
      <c r="H97" s="45"/>
      <c r="I97" s="65"/>
      <c r="J97" s="65"/>
      <c r="K97" s="122"/>
    </row>
    <row r="98" spans="1:11" ht="12.75">
      <c r="A98" s="145" t="s">
        <v>232</v>
      </c>
      <c r="B98" s="63"/>
      <c r="C98" s="45">
        <f t="shared" si="2"/>
        <v>0</v>
      </c>
      <c r="D98" s="64"/>
      <c r="E98" s="64"/>
      <c r="F98" s="45">
        <f t="shared" si="3"/>
        <v>0</v>
      </c>
      <c r="G98" s="65"/>
      <c r="H98" s="45"/>
      <c r="I98" s="65"/>
      <c r="J98" s="65"/>
      <c r="K98" s="122"/>
    </row>
    <row r="99" spans="1:11" ht="12.75">
      <c r="A99" s="121" t="s">
        <v>233</v>
      </c>
      <c r="B99" s="63"/>
      <c r="C99" s="45">
        <f t="shared" si="2"/>
        <v>0</v>
      </c>
      <c r="D99" s="64"/>
      <c r="E99" s="64"/>
      <c r="F99" s="45">
        <f t="shared" si="3"/>
        <v>0</v>
      </c>
      <c r="G99" s="65"/>
      <c r="H99" s="45"/>
      <c r="I99" s="65"/>
      <c r="J99" s="65"/>
      <c r="K99" s="122"/>
    </row>
    <row r="100" spans="1:11" ht="12.75">
      <c r="A100" s="121" t="s">
        <v>197</v>
      </c>
      <c r="B100" s="63"/>
      <c r="C100" s="45">
        <f t="shared" si="2"/>
        <v>0</v>
      </c>
      <c r="D100" s="64"/>
      <c r="E100" s="64"/>
      <c r="F100" s="45">
        <f t="shared" si="3"/>
        <v>0</v>
      </c>
      <c r="G100" s="65"/>
      <c r="H100" s="45"/>
      <c r="I100" s="65"/>
      <c r="J100" s="65"/>
      <c r="K100" s="122"/>
    </row>
    <row r="101" spans="1:11" ht="25.5">
      <c r="A101" s="135" t="s">
        <v>234</v>
      </c>
      <c r="B101" s="77">
        <f>B103+B104+B105+B106+B107+B108+B109+B110+B111+B112</f>
        <v>0</v>
      </c>
      <c r="C101" s="56">
        <f t="shared" si="2"/>
        <v>0</v>
      </c>
      <c r="D101" s="77">
        <f>D103+D104+D105+D106+D107+D108+D109+D110+D111+D112</f>
        <v>0</v>
      </c>
      <c r="E101" s="77">
        <f>E103+E104+E105+E106+E107+E108+E109+E110+E111+E112</f>
        <v>0</v>
      </c>
      <c r="F101" s="56">
        <f t="shared" si="3"/>
        <v>0</v>
      </c>
      <c r="G101" s="77">
        <f>G103+G104+G105+G106+G107+G108+G109+G110+G111+G112</f>
        <v>0</v>
      </c>
      <c r="H101" s="77">
        <f>H103+H104+H105+H106+H107+H108+H109+H110+H111+H112</f>
        <v>0</v>
      </c>
      <c r="I101" s="77">
        <f>I103+I104+I105+I106+I107+I108+I109+I110+I111+I112</f>
        <v>0</v>
      </c>
      <c r="J101" s="77">
        <f>J103+J104+J105+J106+J107+J108+J109+J110+J111+J112</f>
        <v>0</v>
      </c>
      <c r="K101" s="136">
        <f>K103+K104+K105+K106+K107+K108+K109+K110+K111+K112</f>
        <v>0</v>
      </c>
    </row>
    <row r="102" spans="1:11" ht="12.75">
      <c r="A102" s="137" t="s">
        <v>235</v>
      </c>
      <c r="B102" s="59"/>
      <c r="C102" s="45"/>
      <c r="D102" s="59"/>
      <c r="E102" s="59"/>
      <c r="F102" s="45"/>
      <c r="G102" s="78"/>
      <c r="H102" s="45"/>
      <c r="I102" s="78"/>
      <c r="J102" s="78"/>
      <c r="K102" s="138"/>
    </row>
    <row r="103" spans="1:11" ht="12.75">
      <c r="A103" s="121" t="s">
        <v>236</v>
      </c>
      <c r="B103" s="63"/>
      <c r="C103" s="45">
        <f t="shared" si="2"/>
        <v>0</v>
      </c>
      <c r="D103" s="64"/>
      <c r="E103" s="64"/>
      <c r="F103" s="45">
        <f t="shared" si="3"/>
        <v>0</v>
      </c>
      <c r="G103" s="65"/>
      <c r="H103" s="45"/>
      <c r="I103" s="65"/>
      <c r="J103" s="65"/>
      <c r="K103" s="122"/>
    </row>
    <row r="104" spans="1:11" ht="12.75">
      <c r="A104" s="121" t="s">
        <v>237</v>
      </c>
      <c r="B104" s="63"/>
      <c r="C104" s="45">
        <f t="shared" si="2"/>
        <v>0</v>
      </c>
      <c r="D104" s="64"/>
      <c r="E104" s="64"/>
      <c r="F104" s="45">
        <f t="shared" si="3"/>
        <v>0</v>
      </c>
      <c r="G104" s="65"/>
      <c r="H104" s="45"/>
      <c r="I104" s="65"/>
      <c r="J104" s="65"/>
      <c r="K104" s="122"/>
    </row>
    <row r="105" spans="1:11" ht="12.75">
      <c r="A105" s="121" t="s">
        <v>238</v>
      </c>
      <c r="B105" s="63"/>
      <c r="C105" s="45">
        <f t="shared" si="2"/>
        <v>0</v>
      </c>
      <c r="D105" s="64"/>
      <c r="E105" s="64"/>
      <c r="F105" s="45">
        <f t="shared" si="3"/>
        <v>0</v>
      </c>
      <c r="G105" s="65"/>
      <c r="H105" s="45"/>
      <c r="I105" s="65"/>
      <c r="J105" s="65"/>
      <c r="K105" s="122"/>
    </row>
    <row r="106" spans="1:11" ht="25.5">
      <c r="A106" s="145" t="s">
        <v>239</v>
      </c>
      <c r="B106" s="63"/>
      <c r="C106" s="45">
        <f t="shared" si="2"/>
        <v>0</v>
      </c>
      <c r="D106" s="64"/>
      <c r="E106" s="64"/>
      <c r="F106" s="45">
        <f t="shared" si="3"/>
        <v>0</v>
      </c>
      <c r="G106" s="65"/>
      <c r="H106" s="45"/>
      <c r="I106" s="65"/>
      <c r="J106" s="65"/>
      <c r="K106" s="122"/>
    </row>
    <row r="107" spans="1:11" ht="12.75">
      <c r="A107" s="145" t="s">
        <v>240</v>
      </c>
      <c r="B107" s="63"/>
      <c r="C107" s="45">
        <f t="shared" si="2"/>
        <v>0</v>
      </c>
      <c r="D107" s="64"/>
      <c r="E107" s="64"/>
      <c r="F107" s="45">
        <f t="shared" si="3"/>
        <v>0</v>
      </c>
      <c r="G107" s="65"/>
      <c r="H107" s="45"/>
      <c r="I107" s="65"/>
      <c r="J107" s="65"/>
      <c r="K107" s="122"/>
    </row>
    <row r="108" spans="1:11" ht="12.75">
      <c r="A108" s="145" t="s">
        <v>241</v>
      </c>
      <c r="B108" s="63"/>
      <c r="C108" s="45">
        <f t="shared" si="2"/>
        <v>0</v>
      </c>
      <c r="D108" s="64"/>
      <c r="E108" s="64"/>
      <c r="F108" s="45">
        <f t="shared" si="3"/>
        <v>0</v>
      </c>
      <c r="G108" s="65"/>
      <c r="H108" s="45"/>
      <c r="I108" s="65"/>
      <c r="J108" s="65"/>
      <c r="K108" s="122"/>
    </row>
    <row r="109" spans="1:11" ht="12.75">
      <c r="A109" s="145" t="s">
        <v>242</v>
      </c>
      <c r="B109" s="63"/>
      <c r="C109" s="45">
        <f t="shared" si="2"/>
        <v>0</v>
      </c>
      <c r="D109" s="64"/>
      <c r="E109" s="64"/>
      <c r="F109" s="45">
        <f t="shared" si="3"/>
        <v>0</v>
      </c>
      <c r="G109" s="65"/>
      <c r="H109" s="45"/>
      <c r="I109" s="65"/>
      <c r="J109" s="65"/>
      <c r="K109" s="122"/>
    </row>
    <row r="110" spans="1:11" ht="12.75">
      <c r="A110" s="145" t="s">
        <v>243</v>
      </c>
      <c r="B110" s="63"/>
      <c r="C110" s="45">
        <f t="shared" si="2"/>
        <v>0</v>
      </c>
      <c r="D110" s="64"/>
      <c r="E110" s="64"/>
      <c r="F110" s="45">
        <f t="shared" si="3"/>
        <v>0</v>
      </c>
      <c r="G110" s="65"/>
      <c r="H110" s="45"/>
      <c r="I110" s="65"/>
      <c r="J110" s="65"/>
      <c r="K110" s="122"/>
    </row>
    <row r="111" spans="1:11" ht="12.75">
      <c r="A111" s="145" t="s">
        <v>244</v>
      </c>
      <c r="B111" s="63"/>
      <c r="C111" s="45">
        <f t="shared" si="2"/>
        <v>0</v>
      </c>
      <c r="D111" s="64"/>
      <c r="E111" s="64"/>
      <c r="F111" s="45">
        <f t="shared" si="3"/>
        <v>0</v>
      </c>
      <c r="G111" s="65"/>
      <c r="H111" s="45"/>
      <c r="I111" s="65"/>
      <c r="J111" s="65"/>
      <c r="K111" s="122"/>
    </row>
    <row r="112" spans="1:11" ht="12.75">
      <c r="A112" s="145" t="s">
        <v>197</v>
      </c>
      <c r="B112" s="63"/>
      <c r="C112" s="45">
        <f t="shared" si="2"/>
        <v>0</v>
      </c>
      <c r="D112" s="64"/>
      <c r="E112" s="64"/>
      <c r="F112" s="45">
        <f t="shared" si="3"/>
        <v>0</v>
      </c>
      <c r="G112" s="65"/>
      <c r="H112" s="45"/>
      <c r="I112" s="65"/>
      <c r="J112" s="65"/>
      <c r="K112" s="122"/>
    </row>
    <row r="113" spans="1:11" ht="12.75">
      <c r="A113" s="144" t="s">
        <v>245</v>
      </c>
      <c r="B113" s="75">
        <f>B115+B116+B117+B118+B119+B120+B121+B122</f>
        <v>25</v>
      </c>
      <c r="C113" s="56">
        <f t="shared" si="2"/>
        <v>25</v>
      </c>
      <c r="D113" s="75">
        <f>D115+D116+D117+D118+D119+D120+D121+D122</f>
        <v>0</v>
      </c>
      <c r="E113" s="75">
        <f>E115+E116+E117+E118+E119+E120+E121+E122</f>
        <v>0</v>
      </c>
      <c r="F113" s="56">
        <f t="shared" si="3"/>
        <v>25</v>
      </c>
      <c r="G113" s="75">
        <f>G115+G116+G117+G118+G119+G120+G121+G122</f>
        <v>0</v>
      </c>
      <c r="H113" s="75">
        <f>H115+H116+H117+H118+H119+H120+H121+H122</f>
        <v>0</v>
      </c>
      <c r="I113" s="75">
        <f>I115+I116+I117+I118+I119+I120+I121+I122</f>
        <v>0</v>
      </c>
      <c r="J113" s="75">
        <f>J115+J116+J117+J118+J119+J120+J121+J122</f>
        <v>0</v>
      </c>
      <c r="K113" s="132">
        <f>K115+K116+K117+K118+K119+K120+K121+K122</f>
        <v>25</v>
      </c>
    </row>
    <row r="114" spans="1:11" ht="12.75">
      <c r="A114" s="133" t="s">
        <v>157</v>
      </c>
      <c r="B114" s="71"/>
      <c r="C114" s="45"/>
      <c r="D114" s="71"/>
      <c r="E114" s="71"/>
      <c r="F114" s="45"/>
      <c r="G114" s="76"/>
      <c r="H114" s="45"/>
      <c r="I114" s="76"/>
      <c r="J114" s="76"/>
      <c r="K114" s="134"/>
    </row>
    <row r="115" spans="1:11" ht="12.75">
      <c r="A115" s="121" t="s">
        <v>246</v>
      </c>
      <c r="B115" s="63"/>
      <c r="C115" s="45">
        <f t="shared" si="2"/>
        <v>0</v>
      </c>
      <c r="D115" s="64"/>
      <c r="E115" s="64"/>
      <c r="F115" s="45">
        <f t="shared" si="3"/>
        <v>0</v>
      </c>
      <c r="G115" s="65"/>
      <c r="H115" s="45"/>
      <c r="I115" s="65"/>
      <c r="J115" s="65"/>
      <c r="K115" s="122"/>
    </row>
    <row r="116" spans="1:11" ht="12.75">
      <c r="A116" s="121" t="s">
        <v>247</v>
      </c>
      <c r="B116" s="63"/>
      <c r="C116" s="45">
        <f t="shared" si="2"/>
        <v>0</v>
      </c>
      <c r="D116" s="64"/>
      <c r="E116" s="64"/>
      <c r="F116" s="45">
        <f t="shared" si="3"/>
        <v>0</v>
      </c>
      <c r="G116" s="65"/>
      <c r="H116" s="45"/>
      <c r="I116" s="65"/>
      <c r="J116" s="65"/>
      <c r="K116" s="122"/>
    </row>
    <row r="117" spans="1:11" ht="25.5">
      <c r="A117" s="121" t="s">
        <v>248</v>
      </c>
      <c r="B117" s="63"/>
      <c r="C117" s="45">
        <f t="shared" si="2"/>
        <v>0</v>
      </c>
      <c r="D117" s="64"/>
      <c r="E117" s="64"/>
      <c r="F117" s="45">
        <f t="shared" si="3"/>
        <v>0</v>
      </c>
      <c r="G117" s="65"/>
      <c r="H117" s="45"/>
      <c r="I117" s="65"/>
      <c r="J117" s="65"/>
      <c r="K117" s="122"/>
    </row>
    <row r="118" spans="1:11" ht="12.75">
      <c r="A118" s="121" t="s">
        <v>249</v>
      </c>
      <c r="B118" s="63"/>
      <c r="C118" s="45">
        <f t="shared" si="2"/>
        <v>0</v>
      </c>
      <c r="D118" s="64"/>
      <c r="E118" s="64"/>
      <c r="F118" s="45">
        <f t="shared" si="3"/>
        <v>0</v>
      </c>
      <c r="G118" s="65"/>
      <c r="H118" s="45"/>
      <c r="I118" s="65"/>
      <c r="J118" s="65"/>
      <c r="K118" s="122"/>
    </row>
    <row r="119" spans="1:11" ht="12.75">
      <c r="A119" s="121" t="s">
        <v>250</v>
      </c>
      <c r="B119" s="63">
        <v>25</v>
      </c>
      <c r="C119" s="45">
        <f t="shared" si="2"/>
        <v>25</v>
      </c>
      <c r="D119" s="64"/>
      <c r="E119" s="64"/>
      <c r="F119" s="45">
        <f t="shared" si="3"/>
        <v>25</v>
      </c>
      <c r="G119" s="65"/>
      <c r="H119" s="45"/>
      <c r="I119" s="65"/>
      <c r="J119" s="65"/>
      <c r="K119" s="122">
        <v>25</v>
      </c>
    </row>
    <row r="120" spans="1:11" ht="25.5">
      <c r="A120" s="117" t="s">
        <v>251</v>
      </c>
      <c r="B120" s="58"/>
      <c r="C120" s="45">
        <f t="shared" si="2"/>
        <v>0</v>
      </c>
      <c r="D120" s="59"/>
      <c r="E120" s="59"/>
      <c r="F120" s="45">
        <f t="shared" si="3"/>
        <v>0</v>
      </c>
      <c r="G120" s="60"/>
      <c r="H120" s="45"/>
      <c r="I120" s="60"/>
      <c r="J120" s="60"/>
      <c r="K120" s="118"/>
    </row>
    <row r="121" spans="1:11" ht="12.75">
      <c r="A121" s="117" t="s">
        <v>252</v>
      </c>
      <c r="B121" s="58"/>
      <c r="C121" s="45">
        <f t="shared" si="2"/>
        <v>0</v>
      </c>
      <c r="D121" s="59"/>
      <c r="E121" s="59"/>
      <c r="F121" s="45">
        <f t="shared" si="3"/>
        <v>0</v>
      </c>
      <c r="G121" s="60"/>
      <c r="H121" s="45"/>
      <c r="I121" s="60"/>
      <c r="J121" s="60"/>
      <c r="K121" s="118"/>
    </row>
    <row r="122" spans="1:11" ht="12.75">
      <c r="A122" s="117" t="s">
        <v>197</v>
      </c>
      <c r="B122" s="58"/>
      <c r="C122" s="45">
        <f t="shared" si="2"/>
        <v>0</v>
      </c>
      <c r="D122" s="59"/>
      <c r="E122" s="59"/>
      <c r="F122" s="45">
        <f t="shared" si="3"/>
        <v>0</v>
      </c>
      <c r="G122" s="60"/>
      <c r="H122" s="45"/>
      <c r="I122" s="60"/>
      <c r="J122" s="60"/>
      <c r="K122" s="118"/>
    </row>
    <row r="123" spans="1:11" ht="12.75">
      <c r="A123" s="146" t="s">
        <v>253</v>
      </c>
      <c r="B123" s="75"/>
      <c r="C123" s="56">
        <f t="shared" si="2"/>
        <v>0</v>
      </c>
      <c r="D123" s="75"/>
      <c r="E123" s="75"/>
      <c r="F123" s="56">
        <f t="shared" si="3"/>
        <v>0</v>
      </c>
      <c r="G123" s="75"/>
      <c r="H123" s="56"/>
      <c r="I123" s="75"/>
      <c r="J123" s="75"/>
      <c r="K123" s="132"/>
    </row>
    <row r="124" spans="1:11" ht="25.5">
      <c r="A124" s="147" t="s">
        <v>254</v>
      </c>
      <c r="B124" s="84">
        <f>B125+B136</f>
        <v>105</v>
      </c>
      <c r="C124" s="74">
        <f t="shared" si="2"/>
        <v>104</v>
      </c>
      <c r="D124" s="84">
        <f>D125+D136</f>
        <v>0</v>
      </c>
      <c r="E124" s="84">
        <f>E125+E136</f>
        <v>0</v>
      </c>
      <c r="F124" s="74">
        <f t="shared" si="3"/>
        <v>104</v>
      </c>
      <c r="G124" s="84">
        <f>G125+G136</f>
        <v>0</v>
      </c>
      <c r="H124" s="84">
        <f>H125+H136</f>
        <v>0</v>
      </c>
      <c r="I124" s="84">
        <f>I125+I136</f>
        <v>0</v>
      </c>
      <c r="J124" s="84">
        <f>J125+J136</f>
        <v>0</v>
      </c>
      <c r="K124" s="148">
        <f>K125+K136</f>
        <v>104</v>
      </c>
    </row>
    <row r="125" spans="1:11" ht="15.75">
      <c r="A125" s="149" t="s">
        <v>255</v>
      </c>
      <c r="B125" s="55">
        <f>B126+B127+B131+B132+B133+B134+B135</f>
        <v>105</v>
      </c>
      <c r="C125" s="56">
        <f t="shared" si="2"/>
        <v>104</v>
      </c>
      <c r="D125" s="55">
        <f>D126+D127+D131+D132+D133+D134+D135</f>
        <v>0</v>
      </c>
      <c r="E125" s="55">
        <f>E126+E127+E131+E132+E133+E134+E135</f>
        <v>0</v>
      </c>
      <c r="F125" s="56">
        <f t="shared" si="3"/>
        <v>104</v>
      </c>
      <c r="G125" s="55">
        <f>G126+G127+G131+G132+G133+G134+G135</f>
        <v>0</v>
      </c>
      <c r="H125" s="55">
        <f>H126+H127+H131+H132+H133+H134+H135</f>
        <v>0</v>
      </c>
      <c r="I125" s="55">
        <f>I126+I127+I131+I132+I133+I134+I135</f>
        <v>0</v>
      </c>
      <c r="J125" s="55">
        <f>J126+J127+J131+J132+J133+J134+J135</f>
        <v>0</v>
      </c>
      <c r="K125" s="114">
        <f>K126+K127+K131+K132+K133+K134+K135</f>
        <v>104</v>
      </c>
    </row>
    <row r="126" spans="1:11" ht="12.75">
      <c r="A126" s="133" t="s">
        <v>256</v>
      </c>
      <c r="B126" s="71">
        <v>5</v>
      </c>
      <c r="C126" s="45">
        <f t="shared" si="2"/>
        <v>5</v>
      </c>
      <c r="D126" s="71"/>
      <c r="E126" s="71"/>
      <c r="F126" s="45">
        <f t="shared" si="3"/>
        <v>5</v>
      </c>
      <c r="G126" s="76"/>
      <c r="H126" s="45"/>
      <c r="I126" s="76"/>
      <c r="J126" s="76"/>
      <c r="K126" s="134">
        <v>5</v>
      </c>
    </row>
    <row r="127" spans="1:11" ht="25.5">
      <c r="A127" s="133" t="s">
        <v>257</v>
      </c>
      <c r="B127" s="71"/>
      <c r="C127" s="45">
        <f t="shared" si="2"/>
        <v>0</v>
      </c>
      <c r="D127" s="71"/>
      <c r="E127" s="71"/>
      <c r="F127" s="45">
        <f t="shared" si="3"/>
        <v>0</v>
      </c>
      <c r="G127" s="76"/>
      <c r="H127" s="45"/>
      <c r="I127" s="76"/>
      <c r="J127" s="76"/>
      <c r="K127" s="134"/>
    </row>
    <row r="128" spans="1:11" ht="12.75">
      <c r="A128" s="133" t="s">
        <v>157</v>
      </c>
      <c r="B128" s="71"/>
      <c r="C128" s="45"/>
      <c r="D128" s="71"/>
      <c r="E128" s="71"/>
      <c r="F128" s="45"/>
      <c r="G128" s="76"/>
      <c r="H128" s="45"/>
      <c r="I128" s="76"/>
      <c r="J128" s="76"/>
      <c r="K128" s="134"/>
    </row>
    <row r="129" spans="1:11" ht="12.75">
      <c r="A129" s="150" t="s">
        <v>258</v>
      </c>
      <c r="B129" s="62"/>
      <c r="C129" s="45">
        <f t="shared" si="2"/>
        <v>0</v>
      </c>
      <c r="D129" s="62"/>
      <c r="E129" s="62"/>
      <c r="F129" s="45">
        <f t="shared" si="3"/>
        <v>0</v>
      </c>
      <c r="G129" s="62"/>
      <c r="H129" s="45"/>
      <c r="I129" s="62"/>
      <c r="J129" s="62"/>
      <c r="K129" s="151"/>
    </row>
    <row r="130" spans="1:11" ht="12.75">
      <c r="A130" s="152" t="s">
        <v>259</v>
      </c>
      <c r="B130" s="62"/>
      <c r="C130" s="45">
        <f t="shared" si="2"/>
        <v>0</v>
      </c>
      <c r="D130" s="62"/>
      <c r="E130" s="62"/>
      <c r="F130" s="45">
        <f t="shared" si="3"/>
        <v>0</v>
      </c>
      <c r="G130" s="62"/>
      <c r="H130" s="45"/>
      <c r="I130" s="62"/>
      <c r="J130" s="62"/>
      <c r="K130" s="151"/>
    </row>
    <row r="131" spans="1:11" ht="12.75">
      <c r="A131" s="133" t="s">
        <v>260</v>
      </c>
      <c r="B131" s="71"/>
      <c r="C131" s="45">
        <f t="shared" si="2"/>
        <v>0</v>
      </c>
      <c r="D131" s="71"/>
      <c r="E131" s="71"/>
      <c r="F131" s="45">
        <f t="shared" si="3"/>
        <v>0</v>
      </c>
      <c r="G131" s="76"/>
      <c r="H131" s="45"/>
      <c r="I131" s="76"/>
      <c r="J131" s="76"/>
      <c r="K131" s="134"/>
    </row>
    <row r="132" spans="1:11" ht="12.75">
      <c r="A132" s="137" t="s">
        <v>261</v>
      </c>
      <c r="B132" s="59"/>
      <c r="C132" s="45">
        <f t="shared" si="2"/>
        <v>0</v>
      </c>
      <c r="D132" s="59"/>
      <c r="E132" s="59"/>
      <c r="F132" s="45">
        <f t="shared" si="3"/>
        <v>0</v>
      </c>
      <c r="G132" s="78"/>
      <c r="H132" s="45"/>
      <c r="I132" s="78"/>
      <c r="J132" s="78"/>
      <c r="K132" s="138"/>
    </row>
    <row r="133" spans="1:11" ht="25.5">
      <c r="A133" s="137" t="s">
        <v>262</v>
      </c>
      <c r="B133" s="59"/>
      <c r="C133" s="45">
        <f t="shared" si="2"/>
        <v>0</v>
      </c>
      <c r="D133" s="59"/>
      <c r="E133" s="59"/>
      <c r="F133" s="45">
        <f t="shared" si="3"/>
        <v>0</v>
      </c>
      <c r="G133" s="78"/>
      <c r="H133" s="45"/>
      <c r="I133" s="78"/>
      <c r="J133" s="78"/>
      <c r="K133" s="138"/>
    </row>
    <row r="134" spans="1:11" ht="25.5">
      <c r="A134" s="137" t="s">
        <v>263</v>
      </c>
      <c r="B134" s="59">
        <v>100</v>
      </c>
      <c r="C134" s="45">
        <f t="shared" si="2"/>
        <v>99</v>
      </c>
      <c r="D134" s="59"/>
      <c r="E134" s="59"/>
      <c r="F134" s="45">
        <f t="shared" si="3"/>
        <v>99</v>
      </c>
      <c r="G134" s="78"/>
      <c r="H134" s="45"/>
      <c r="I134" s="78"/>
      <c r="J134" s="78"/>
      <c r="K134" s="138">
        <v>99</v>
      </c>
    </row>
    <row r="135" spans="1:11" ht="25.5">
      <c r="A135" s="137" t="s">
        <v>264</v>
      </c>
      <c r="B135" s="59"/>
      <c r="C135" s="45">
        <f t="shared" si="2"/>
        <v>0</v>
      </c>
      <c r="D135" s="59"/>
      <c r="E135" s="59"/>
      <c r="F135" s="45">
        <f t="shared" si="3"/>
        <v>0</v>
      </c>
      <c r="G135" s="78"/>
      <c r="H135" s="45"/>
      <c r="I135" s="78"/>
      <c r="J135" s="78"/>
      <c r="K135" s="138"/>
    </row>
    <row r="136" spans="1:11" ht="12.75">
      <c r="A136" s="144" t="s">
        <v>265</v>
      </c>
      <c r="B136" s="75">
        <f>B137+B138</f>
        <v>0</v>
      </c>
      <c r="C136" s="56">
        <f t="shared" si="2"/>
        <v>0</v>
      </c>
      <c r="D136" s="75">
        <f>D137+D138</f>
        <v>0</v>
      </c>
      <c r="E136" s="75">
        <f>E137+E138</f>
        <v>0</v>
      </c>
      <c r="F136" s="56">
        <f t="shared" si="3"/>
        <v>0</v>
      </c>
      <c r="G136" s="75">
        <f>G137+G138</f>
        <v>0</v>
      </c>
      <c r="H136" s="75">
        <f>H137+H138</f>
        <v>0</v>
      </c>
      <c r="I136" s="75">
        <f>I137+I138</f>
        <v>0</v>
      </c>
      <c r="J136" s="75">
        <f>J137+J138</f>
        <v>0</v>
      </c>
      <c r="K136" s="132">
        <f>K137+K138</f>
        <v>0</v>
      </c>
    </row>
    <row r="137" spans="1:11" ht="25.5">
      <c r="A137" s="137" t="s">
        <v>266</v>
      </c>
      <c r="B137" s="59"/>
      <c r="C137" s="45">
        <f t="shared" si="2"/>
        <v>0</v>
      </c>
      <c r="D137" s="59"/>
      <c r="E137" s="59"/>
      <c r="F137" s="45">
        <f t="shared" si="3"/>
        <v>0</v>
      </c>
      <c r="G137" s="78"/>
      <c r="H137" s="45"/>
      <c r="I137" s="78"/>
      <c r="J137" s="78"/>
      <c r="K137" s="138"/>
    </row>
    <row r="138" spans="1:11" ht="25.5">
      <c r="A138" s="137" t="s">
        <v>267</v>
      </c>
      <c r="B138" s="59"/>
      <c r="C138" s="45">
        <f t="shared" si="2"/>
        <v>0</v>
      </c>
      <c r="D138" s="59"/>
      <c r="E138" s="59"/>
      <c r="F138" s="45">
        <f t="shared" si="3"/>
        <v>0</v>
      </c>
      <c r="G138" s="78"/>
      <c r="H138" s="45"/>
      <c r="I138" s="78"/>
      <c r="J138" s="78"/>
      <c r="K138" s="138"/>
    </row>
    <row r="139" spans="1:11" ht="15.75">
      <c r="A139" s="153" t="s">
        <v>268</v>
      </c>
      <c r="B139" s="73">
        <f>B140+B141+B147</f>
        <v>3</v>
      </c>
      <c r="C139" s="74">
        <f t="shared" si="2"/>
        <v>3</v>
      </c>
      <c r="D139" s="73">
        <f>D140+D141+D147</f>
        <v>0</v>
      </c>
      <c r="E139" s="73">
        <f>E140+E141+E147</f>
        <v>0</v>
      </c>
      <c r="F139" s="74">
        <f t="shared" si="3"/>
        <v>3</v>
      </c>
      <c r="G139" s="73">
        <f>G140+G141+G147</f>
        <v>0</v>
      </c>
      <c r="H139" s="73">
        <f>H140+H141+H147</f>
        <v>0</v>
      </c>
      <c r="I139" s="73">
        <f>I140+I141+I147</f>
        <v>0</v>
      </c>
      <c r="J139" s="73">
        <f>J140+J141+J147</f>
        <v>0</v>
      </c>
      <c r="K139" s="130">
        <f>K140+K141+K147</f>
        <v>3</v>
      </c>
    </row>
    <row r="140" spans="1:11" ht="12.75">
      <c r="A140" s="144" t="s">
        <v>269</v>
      </c>
      <c r="B140" s="75"/>
      <c r="C140" s="56">
        <f aca="true" t="shared" si="4" ref="C140:C203">D140+E140+F140</f>
        <v>0</v>
      </c>
      <c r="D140" s="75"/>
      <c r="E140" s="75"/>
      <c r="F140" s="56">
        <f aca="true" t="shared" si="5" ref="F140:F203">G140+H140+I140+J140+K140</f>
        <v>0</v>
      </c>
      <c r="G140" s="85"/>
      <c r="H140" s="56"/>
      <c r="I140" s="85"/>
      <c r="J140" s="85"/>
      <c r="K140" s="154"/>
    </row>
    <row r="141" spans="1:11" ht="12.75">
      <c r="A141" s="144" t="s">
        <v>270</v>
      </c>
      <c r="B141" s="75">
        <f>B143+B144+B145+B146</f>
        <v>3</v>
      </c>
      <c r="C141" s="56">
        <f t="shared" si="4"/>
        <v>3</v>
      </c>
      <c r="D141" s="75">
        <f>D143+D144+D145+D146</f>
        <v>0</v>
      </c>
      <c r="E141" s="75">
        <f>E143+E144+E145+E146</f>
        <v>0</v>
      </c>
      <c r="F141" s="56">
        <f t="shared" si="5"/>
        <v>3</v>
      </c>
      <c r="G141" s="75">
        <f>G143+G144+G145+G146</f>
        <v>0</v>
      </c>
      <c r="H141" s="75">
        <f>H143+H144+H145+H146</f>
        <v>0</v>
      </c>
      <c r="I141" s="75">
        <f>I143+I144+I145+I146</f>
        <v>0</v>
      </c>
      <c r="J141" s="75">
        <f>J143+J144+J145+J146</f>
        <v>0</v>
      </c>
      <c r="K141" s="132">
        <f>K143+K144+K145+K146</f>
        <v>3</v>
      </c>
    </row>
    <row r="142" spans="1:11" ht="12.75">
      <c r="A142" s="133" t="s">
        <v>153</v>
      </c>
      <c r="B142" s="71"/>
      <c r="C142" s="45"/>
      <c r="D142" s="71"/>
      <c r="E142" s="71"/>
      <c r="F142" s="45"/>
      <c r="G142" s="76"/>
      <c r="H142" s="45"/>
      <c r="I142" s="76"/>
      <c r="J142" s="76"/>
      <c r="K142" s="134"/>
    </row>
    <row r="143" spans="1:11" ht="12.75">
      <c r="A143" s="137" t="s">
        <v>271</v>
      </c>
      <c r="B143" s="59">
        <v>3</v>
      </c>
      <c r="C143" s="45">
        <f t="shared" si="4"/>
        <v>3</v>
      </c>
      <c r="D143" s="59"/>
      <c r="E143" s="59"/>
      <c r="F143" s="45">
        <f t="shared" si="5"/>
        <v>3</v>
      </c>
      <c r="G143" s="78"/>
      <c r="H143" s="45"/>
      <c r="I143" s="78"/>
      <c r="J143" s="78"/>
      <c r="K143" s="138">
        <v>3</v>
      </c>
    </row>
    <row r="144" spans="1:11" ht="12.75">
      <c r="A144" s="137" t="s">
        <v>272</v>
      </c>
      <c r="B144" s="59"/>
      <c r="C144" s="45">
        <f t="shared" si="4"/>
        <v>0</v>
      </c>
      <c r="D144" s="59"/>
      <c r="E144" s="59"/>
      <c r="F144" s="45">
        <f t="shared" si="5"/>
        <v>0</v>
      </c>
      <c r="G144" s="78"/>
      <c r="H144" s="45"/>
      <c r="I144" s="78"/>
      <c r="J144" s="78"/>
      <c r="K144" s="138"/>
    </row>
    <row r="145" spans="1:11" ht="12.75">
      <c r="A145" s="137" t="s">
        <v>273</v>
      </c>
      <c r="B145" s="59"/>
      <c r="C145" s="45">
        <f t="shared" si="4"/>
        <v>0</v>
      </c>
      <c r="D145" s="59"/>
      <c r="E145" s="59"/>
      <c r="F145" s="45">
        <f t="shared" si="5"/>
        <v>0</v>
      </c>
      <c r="G145" s="78"/>
      <c r="H145" s="45"/>
      <c r="I145" s="78"/>
      <c r="J145" s="78"/>
      <c r="K145" s="138"/>
    </row>
    <row r="146" spans="1:11" ht="25.5">
      <c r="A146" s="137" t="s">
        <v>274</v>
      </c>
      <c r="B146" s="59"/>
      <c r="C146" s="45">
        <f t="shared" si="4"/>
        <v>0</v>
      </c>
      <c r="D146" s="59"/>
      <c r="E146" s="59"/>
      <c r="F146" s="45">
        <f t="shared" si="5"/>
        <v>0</v>
      </c>
      <c r="G146" s="78"/>
      <c r="H146" s="45"/>
      <c r="I146" s="78"/>
      <c r="J146" s="78"/>
      <c r="K146" s="138"/>
    </row>
    <row r="147" spans="1:11" ht="12.75">
      <c r="A147" s="144" t="s">
        <v>275</v>
      </c>
      <c r="B147" s="75"/>
      <c r="C147" s="56">
        <f t="shared" si="4"/>
        <v>0</v>
      </c>
      <c r="D147" s="75"/>
      <c r="E147" s="75"/>
      <c r="F147" s="56">
        <f t="shared" si="5"/>
        <v>0</v>
      </c>
      <c r="G147" s="85"/>
      <c r="H147" s="56"/>
      <c r="I147" s="85"/>
      <c r="J147" s="85"/>
      <c r="K147" s="154"/>
    </row>
    <row r="148" spans="1:11" ht="12.75">
      <c r="A148" s="147" t="s">
        <v>276</v>
      </c>
      <c r="B148" s="84">
        <f>B149+B150</f>
        <v>0</v>
      </c>
      <c r="C148" s="74">
        <f t="shared" si="4"/>
        <v>0</v>
      </c>
      <c r="D148" s="84">
        <f>D149+D150</f>
        <v>0</v>
      </c>
      <c r="E148" s="84">
        <f>E149+E150</f>
        <v>0</v>
      </c>
      <c r="F148" s="74">
        <f t="shared" si="5"/>
        <v>0</v>
      </c>
      <c r="G148" s="84">
        <f>G149+G150</f>
        <v>0</v>
      </c>
      <c r="H148" s="84">
        <f>H149+H150</f>
        <v>0</v>
      </c>
      <c r="I148" s="84">
        <f>I149+I150</f>
        <v>0</v>
      </c>
      <c r="J148" s="84">
        <f>J149+J150</f>
        <v>0</v>
      </c>
      <c r="K148" s="148">
        <f>K149+K150</f>
        <v>0</v>
      </c>
    </row>
    <row r="149" spans="1:11" ht="38.25">
      <c r="A149" s="144" t="s">
        <v>277</v>
      </c>
      <c r="B149" s="75"/>
      <c r="C149" s="56">
        <f t="shared" si="4"/>
        <v>0</v>
      </c>
      <c r="D149" s="75"/>
      <c r="E149" s="75"/>
      <c r="F149" s="56">
        <f t="shared" si="5"/>
        <v>0</v>
      </c>
      <c r="G149" s="85"/>
      <c r="H149" s="56"/>
      <c r="I149" s="85"/>
      <c r="J149" s="85"/>
      <c r="K149" s="154"/>
    </row>
    <row r="150" spans="1:11" ht="12.75">
      <c r="A150" s="139" t="s">
        <v>278</v>
      </c>
      <c r="B150" s="77"/>
      <c r="C150" s="56">
        <f t="shared" si="4"/>
        <v>0</v>
      </c>
      <c r="D150" s="77"/>
      <c r="E150" s="77"/>
      <c r="F150" s="56">
        <f t="shared" si="5"/>
        <v>0</v>
      </c>
      <c r="G150" s="77"/>
      <c r="H150" s="56"/>
      <c r="I150" s="77"/>
      <c r="J150" s="77"/>
      <c r="K150" s="136"/>
    </row>
    <row r="151" spans="1:11" ht="51">
      <c r="A151" s="147" t="s">
        <v>279</v>
      </c>
      <c r="B151" s="84"/>
      <c r="C151" s="74">
        <f t="shared" si="4"/>
        <v>0</v>
      </c>
      <c r="D151" s="84"/>
      <c r="E151" s="84"/>
      <c r="F151" s="74">
        <f t="shared" si="5"/>
        <v>0</v>
      </c>
      <c r="G151" s="84"/>
      <c r="H151" s="74"/>
      <c r="I151" s="84"/>
      <c r="J151" s="84"/>
      <c r="K151" s="148"/>
    </row>
    <row r="152" spans="1:11" ht="51">
      <c r="A152" s="147" t="s">
        <v>280</v>
      </c>
      <c r="B152" s="84">
        <f>B153+B160</f>
        <v>211</v>
      </c>
      <c r="C152" s="74">
        <f t="shared" si="4"/>
        <v>210</v>
      </c>
      <c r="D152" s="84">
        <f>D153+D160</f>
        <v>0</v>
      </c>
      <c r="E152" s="84">
        <f>E153+E160</f>
        <v>0</v>
      </c>
      <c r="F152" s="74">
        <f t="shared" si="5"/>
        <v>210</v>
      </c>
      <c r="G152" s="84">
        <f>G153+G160</f>
        <v>0</v>
      </c>
      <c r="H152" s="84">
        <f>H153+H160</f>
        <v>0</v>
      </c>
      <c r="I152" s="84">
        <f>I153+I160</f>
        <v>0</v>
      </c>
      <c r="J152" s="84">
        <f>J153+J160</f>
        <v>0</v>
      </c>
      <c r="K152" s="148">
        <f>K153+K160</f>
        <v>210</v>
      </c>
    </row>
    <row r="153" spans="1:11" ht="25.5">
      <c r="A153" s="113" t="s">
        <v>281</v>
      </c>
      <c r="B153" s="55">
        <f>B154+B155+B156+B157+B158+B159</f>
        <v>111</v>
      </c>
      <c r="C153" s="56">
        <f t="shared" si="4"/>
        <v>111</v>
      </c>
      <c r="D153" s="55">
        <f>D154+D155+D156+D157+D158+D159</f>
        <v>0</v>
      </c>
      <c r="E153" s="55">
        <f>E154+E155+E156+E157+E158+E159</f>
        <v>0</v>
      </c>
      <c r="F153" s="56">
        <f t="shared" si="5"/>
        <v>111</v>
      </c>
      <c r="G153" s="55">
        <f>G154+G155+G156+G157+G158+G159</f>
        <v>0</v>
      </c>
      <c r="H153" s="55">
        <f>H154+H155+H156+H157+H158+H159</f>
        <v>0</v>
      </c>
      <c r="I153" s="55">
        <f>I154+I155+I156+I157+I158+I159</f>
        <v>0</v>
      </c>
      <c r="J153" s="55">
        <f>J154+J155+J156+J157+J158+J159</f>
        <v>0</v>
      </c>
      <c r="K153" s="114">
        <f>K154+K155+K156+K157+K158+K159</f>
        <v>111</v>
      </c>
    </row>
    <row r="154" spans="1:11" ht="12.75">
      <c r="A154" s="137" t="s">
        <v>282</v>
      </c>
      <c r="B154" s="59">
        <v>45</v>
      </c>
      <c r="C154" s="45">
        <f t="shared" si="4"/>
        <v>45</v>
      </c>
      <c r="D154" s="59"/>
      <c r="E154" s="59"/>
      <c r="F154" s="45">
        <f t="shared" si="5"/>
        <v>45</v>
      </c>
      <c r="G154" s="59"/>
      <c r="H154" s="45"/>
      <c r="I154" s="59"/>
      <c r="J154" s="59"/>
      <c r="K154" s="155">
        <v>45</v>
      </c>
    </row>
    <row r="155" spans="1:11" ht="12.75">
      <c r="A155" s="133" t="s">
        <v>283</v>
      </c>
      <c r="B155" s="71">
        <v>42</v>
      </c>
      <c r="C155" s="45">
        <f t="shared" si="4"/>
        <v>42</v>
      </c>
      <c r="D155" s="71"/>
      <c r="E155" s="71"/>
      <c r="F155" s="45">
        <f t="shared" si="5"/>
        <v>42</v>
      </c>
      <c r="G155" s="76"/>
      <c r="H155" s="45"/>
      <c r="I155" s="76"/>
      <c r="J155" s="76"/>
      <c r="K155" s="134">
        <v>42</v>
      </c>
    </row>
    <row r="156" spans="1:11" ht="25.5">
      <c r="A156" s="137" t="s">
        <v>284</v>
      </c>
      <c r="B156" s="59">
        <v>8</v>
      </c>
      <c r="C156" s="45">
        <f t="shared" si="4"/>
        <v>8</v>
      </c>
      <c r="D156" s="59"/>
      <c r="E156" s="59"/>
      <c r="F156" s="45">
        <f t="shared" si="5"/>
        <v>8</v>
      </c>
      <c r="G156" s="78"/>
      <c r="H156" s="45"/>
      <c r="I156" s="78"/>
      <c r="J156" s="78"/>
      <c r="K156" s="138">
        <v>8</v>
      </c>
    </row>
    <row r="157" spans="1:11" ht="25.5">
      <c r="A157" s="137" t="s">
        <v>285</v>
      </c>
      <c r="B157" s="59">
        <v>16</v>
      </c>
      <c r="C157" s="45">
        <f t="shared" si="4"/>
        <v>16</v>
      </c>
      <c r="D157" s="59"/>
      <c r="E157" s="59"/>
      <c r="F157" s="45">
        <f t="shared" si="5"/>
        <v>16</v>
      </c>
      <c r="G157" s="78"/>
      <c r="H157" s="45"/>
      <c r="I157" s="78"/>
      <c r="J157" s="78"/>
      <c r="K157" s="138">
        <v>16</v>
      </c>
    </row>
    <row r="158" spans="1:11" ht="12.75">
      <c r="A158" s="137" t="s">
        <v>286</v>
      </c>
      <c r="B158" s="59"/>
      <c r="C158" s="45">
        <f t="shared" si="4"/>
        <v>0</v>
      </c>
      <c r="D158" s="59"/>
      <c r="E158" s="59"/>
      <c r="F158" s="45">
        <f t="shared" si="5"/>
        <v>0</v>
      </c>
      <c r="G158" s="78"/>
      <c r="H158" s="45"/>
      <c r="I158" s="78"/>
      <c r="J158" s="78"/>
      <c r="K158" s="138"/>
    </row>
    <row r="159" spans="1:11" ht="25.5">
      <c r="A159" s="137" t="s">
        <v>287</v>
      </c>
      <c r="B159" s="59"/>
      <c r="C159" s="45">
        <f t="shared" si="4"/>
        <v>0</v>
      </c>
      <c r="D159" s="59"/>
      <c r="E159" s="59"/>
      <c r="F159" s="45">
        <f t="shared" si="5"/>
        <v>0</v>
      </c>
      <c r="G159" s="78"/>
      <c r="H159" s="45"/>
      <c r="I159" s="78"/>
      <c r="J159" s="78"/>
      <c r="K159" s="138"/>
    </row>
    <row r="160" spans="1:11" ht="25.5">
      <c r="A160" s="113" t="s">
        <v>288</v>
      </c>
      <c r="B160" s="55">
        <f>B161+B162+B163+B164</f>
        <v>100</v>
      </c>
      <c r="C160" s="56">
        <f t="shared" si="4"/>
        <v>99</v>
      </c>
      <c r="D160" s="55">
        <f>D161+D162+D163+D164</f>
        <v>0</v>
      </c>
      <c r="E160" s="55">
        <f>E161+E162+E163+E164</f>
        <v>0</v>
      </c>
      <c r="F160" s="56">
        <f t="shared" si="5"/>
        <v>99</v>
      </c>
      <c r="G160" s="55">
        <f>G161+G162+G163+G164</f>
        <v>0</v>
      </c>
      <c r="H160" s="55">
        <f>H161+H162+H163+H164</f>
        <v>0</v>
      </c>
      <c r="I160" s="55">
        <f>I161+I162+I163+I164</f>
        <v>0</v>
      </c>
      <c r="J160" s="55">
        <f>J161+J162+J163+J164</f>
        <v>0</v>
      </c>
      <c r="K160" s="114">
        <f>K161+K162+K163+K164</f>
        <v>99</v>
      </c>
    </row>
    <row r="161" spans="1:11" ht="38.25">
      <c r="A161" s="133" t="s">
        <v>289</v>
      </c>
      <c r="B161" s="71">
        <v>100</v>
      </c>
      <c r="C161" s="45">
        <f t="shared" si="4"/>
        <v>99</v>
      </c>
      <c r="D161" s="71"/>
      <c r="E161" s="71"/>
      <c r="F161" s="45">
        <f t="shared" si="5"/>
        <v>99</v>
      </c>
      <c r="G161" s="71"/>
      <c r="H161" s="45"/>
      <c r="I161" s="71"/>
      <c r="J161" s="71"/>
      <c r="K161" s="156">
        <v>99</v>
      </c>
    </row>
    <row r="162" spans="1:11" ht="12.75">
      <c r="A162" s="137" t="s">
        <v>290</v>
      </c>
      <c r="B162" s="59"/>
      <c r="C162" s="45">
        <f t="shared" si="4"/>
        <v>0</v>
      </c>
      <c r="D162" s="59"/>
      <c r="E162" s="59"/>
      <c r="F162" s="45">
        <f t="shared" si="5"/>
        <v>0</v>
      </c>
      <c r="G162" s="78"/>
      <c r="H162" s="45"/>
      <c r="I162" s="78"/>
      <c r="J162" s="78"/>
      <c r="K162" s="138"/>
    </row>
    <row r="163" spans="1:11" ht="12.75">
      <c r="A163" s="137" t="s">
        <v>291</v>
      </c>
      <c r="B163" s="59"/>
      <c r="C163" s="45">
        <f t="shared" si="4"/>
        <v>0</v>
      </c>
      <c r="D163" s="59"/>
      <c r="E163" s="59"/>
      <c r="F163" s="45">
        <f t="shared" si="5"/>
        <v>0</v>
      </c>
      <c r="G163" s="78"/>
      <c r="H163" s="45"/>
      <c r="I163" s="78"/>
      <c r="J163" s="78"/>
      <c r="K163" s="138"/>
    </row>
    <row r="164" spans="1:11" ht="12.75">
      <c r="A164" s="133" t="s">
        <v>197</v>
      </c>
      <c r="B164" s="71"/>
      <c r="C164" s="45">
        <f t="shared" si="4"/>
        <v>0</v>
      </c>
      <c r="D164" s="71"/>
      <c r="E164" s="71"/>
      <c r="F164" s="45">
        <f t="shared" si="5"/>
        <v>0</v>
      </c>
      <c r="G164" s="76"/>
      <c r="H164" s="45"/>
      <c r="I164" s="76"/>
      <c r="J164" s="76"/>
      <c r="K164" s="134"/>
    </row>
    <row r="165" spans="1:11" ht="12.75">
      <c r="A165" s="157" t="s">
        <v>292</v>
      </c>
      <c r="B165" s="84">
        <f>B166+B167+B168+B169</f>
        <v>180</v>
      </c>
      <c r="C165" s="74">
        <f t="shared" si="4"/>
        <v>177.7</v>
      </c>
      <c r="D165" s="84">
        <f>D166+D167+D168+D169</f>
        <v>0</v>
      </c>
      <c r="E165" s="84">
        <f>E166+E167+E168+E169</f>
        <v>0</v>
      </c>
      <c r="F165" s="74">
        <f t="shared" si="5"/>
        <v>177.7</v>
      </c>
      <c r="G165" s="84">
        <f>G166+G167+G168+G169</f>
        <v>0</v>
      </c>
      <c r="H165" s="84">
        <f>H166+H167+H168+H169</f>
        <v>0</v>
      </c>
      <c r="I165" s="84">
        <f>I166+I167+I168+I169</f>
        <v>0</v>
      </c>
      <c r="J165" s="84">
        <f>J166+J167+J168+J169</f>
        <v>0</v>
      </c>
      <c r="K165" s="148">
        <f>K166+K167+K168+K169</f>
        <v>177.7</v>
      </c>
    </row>
    <row r="166" spans="1:11" ht="38.25">
      <c r="A166" s="158" t="s">
        <v>293</v>
      </c>
      <c r="B166" s="61">
        <v>180</v>
      </c>
      <c r="C166" s="45">
        <f t="shared" si="4"/>
        <v>177.7</v>
      </c>
      <c r="D166" s="62"/>
      <c r="E166" s="62"/>
      <c r="F166" s="45">
        <f t="shared" si="5"/>
        <v>177.7</v>
      </c>
      <c r="G166" s="61"/>
      <c r="H166" s="45"/>
      <c r="I166" s="61"/>
      <c r="J166" s="61"/>
      <c r="K166" s="120">
        <v>177.7</v>
      </c>
    </row>
    <row r="167" spans="1:11" ht="25.5">
      <c r="A167" s="158" t="s">
        <v>294</v>
      </c>
      <c r="B167" s="61"/>
      <c r="C167" s="45">
        <f t="shared" si="4"/>
        <v>0</v>
      </c>
      <c r="D167" s="62"/>
      <c r="E167" s="62"/>
      <c r="F167" s="45">
        <f t="shared" si="5"/>
        <v>0</v>
      </c>
      <c r="G167" s="61"/>
      <c r="H167" s="45"/>
      <c r="I167" s="61"/>
      <c r="J167" s="61"/>
      <c r="K167" s="120"/>
    </row>
    <row r="168" spans="1:11" ht="12.75">
      <c r="A168" s="158" t="s">
        <v>295</v>
      </c>
      <c r="B168" s="61"/>
      <c r="C168" s="45">
        <f t="shared" si="4"/>
        <v>0</v>
      </c>
      <c r="D168" s="62"/>
      <c r="E168" s="62"/>
      <c r="F168" s="45">
        <f t="shared" si="5"/>
        <v>0</v>
      </c>
      <c r="G168" s="61"/>
      <c r="H168" s="45"/>
      <c r="I168" s="61"/>
      <c r="J168" s="61"/>
      <c r="K168" s="120"/>
    </row>
    <row r="169" spans="1:11" ht="12.75">
      <c r="A169" s="158" t="s">
        <v>197</v>
      </c>
      <c r="B169" s="61"/>
      <c r="C169" s="45">
        <f t="shared" si="4"/>
        <v>0</v>
      </c>
      <c r="D169" s="62"/>
      <c r="E169" s="62"/>
      <c r="F169" s="45">
        <f t="shared" si="5"/>
        <v>0</v>
      </c>
      <c r="G169" s="61"/>
      <c r="H169" s="45"/>
      <c r="I169" s="61"/>
      <c r="J169" s="61"/>
      <c r="K169" s="120"/>
    </row>
    <row r="170" spans="1:11" ht="38.25">
      <c r="A170" s="157" t="s">
        <v>296</v>
      </c>
      <c r="B170" s="84">
        <f>B171+B172+B173</f>
        <v>7</v>
      </c>
      <c r="C170" s="74">
        <f t="shared" si="4"/>
        <v>7</v>
      </c>
      <c r="D170" s="84">
        <f>D171+D172+D173</f>
        <v>0</v>
      </c>
      <c r="E170" s="84">
        <f>E171+E172+E173</f>
        <v>0</v>
      </c>
      <c r="F170" s="74">
        <f t="shared" si="5"/>
        <v>7</v>
      </c>
      <c r="G170" s="84">
        <f>G171+G172+G173</f>
        <v>0</v>
      </c>
      <c r="H170" s="84">
        <f>H171+H172+H173</f>
        <v>0</v>
      </c>
      <c r="I170" s="84">
        <f>I171+I172+I173</f>
        <v>0</v>
      </c>
      <c r="J170" s="84">
        <f>J171+J172+J173</f>
        <v>0</v>
      </c>
      <c r="K170" s="148">
        <f>K171+K172+K173</f>
        <v>7</v>
      </c>
    </row>
    <row r="171" spans="1:11" ht="38.25">
      <c r="A171" s="159" t="s">
        <v>297</v>
      </c>
      <c r="B171" s="71"/>
      <c r="C171" s="45">
        <f t="shared" si="4"/>
        <v>0</v>
      </c>
      <c r="D171" s="71"/>
      <c r="E171" s="71"/>
      <c r="F171" s="45">
        <f t="shared" si="5"/>
        <v>0</v>
      </c>
      <c r="G171" s="76"/>
      <c r="H171" s="45"/>
      <c r="I171" s="76"/>
      <c r="J171" s="76"/>
      <c r="K171" s="134"/>
    </row>
    <row r="172" spans="1:11" ht="51">
      <c r="A172" s="159" t="s">
        <v>298</v>
      </c>
      <c r="B172" s="71">
        <v>7</v>
      </c>
      <c r="C172" s="45">
        <f t="shared" si="4"/>
        <v>7</v>
      </c>
      <c r="D172" s="71"/>
      <c r="E172" s="71"/>
      <c r="F172" s="45">
        <f t="shared" si="5"/>
        <v>7</v>
      </c>
      <c r="G172" s="76"/>
      <c r="H172" s="45"/>
      <c r="I172" s="76"/>
      <c r="J172" s="76"/>
      <c r="K172" s="134">
        <v>7</v>
      </c>
    </row>
    <row r="173" spans="1:11" ht="12.75">
      <c r="A173" s="159" t="s">
        <v>299</v>
      </c>
      <c r="B173" s="71"/>
      <c r="C173" s="45">
        <f t="shared" si="4"/>
        <v>0</v>
      </c>
      <c r="D173" s="71"/>
      <c r="E173" s="71"/>
      <c r="F173" s="45">
        <f t="shared" si="5"/>
        <v>0</v>
      </c>
      <c r="G173" s="76"/>
      <c r="H173" s="45"/>
      <c r="I173" s="76"/>
      <c r="J173" s="76"/>
      <c r="K173" s="134"/>
    </row>
    <row r="174" spans="1:11" ht="25.5">
      <c r="A174" s="157" t="s">
        <v>300</v>
      </c>
      <c r="B174" s="84">
        <f>B175+B180</f>
        <v>0</v>
      </c>
      <c r="C174" s="74">
        <f t="shared" si="4"/>
        <v>0</v>
      </c>
      <c r="D174" s="84">
        <f>D175+D180</f>
        <v>0</v>
      </c>
      <c r="E174" s="84">
        <f>E175+E180</f>
        <v>0</v>
      </c>
      <c r="F174" s="74">
        <f t="shared" si="5"/>
        <v>0</v>
      </c>
      <c r="G174" s="84">
        <f>G175+G180</f>
        <v>0</v>
      </c>
      <c r="H174" s="84">
        <f>H175+H180</f>
        <v>0</v>
      </c>
      <c r="I174" s="84">
        <f>I175+I180</f>
        <v>0</v>
      </c>
      <c r="J174" s="84">
        <f>J175+J180</f>
        <v>0</v>
      </c>
      <c r="K174" s="148">
        <f>K175+K180</f>
        <v>0</v>
      </c>
    </row>
    <row r="175" spans="1:11" ht="12.75">
      <c r="A175" s="160" t="s">
        <v>301</v>
      </c>
      <c r="B175" s="75">
        <f>B177+B178+B179</f>
        <v>0</v>
      </c>
      <c r="C175" s="56">
        <f t="shared" si="4"/>
        <v>0</v>
      </c>
      <c r="D175" s="75">
        <f>D177+D178+D179</f>
        <v>0</v>
      </c>
      <c r="E175" s="75">
        <f>E177+E178+E179</f>
        <v>0</v>
      </c>
      <c r="F175" s="56">
        <f t="shared" si="5"/>
        <v>0</v>
      </c>
      <c r="G175" s="75">
        <f>G177+G178+G179</f>
        <v>0</v>
      </c>
      <c r="H175" s="75">
        <f>H177+H178+H179</f>
        <v>0</v>
      </c>
      <c r="I175" s="75">
        <f>I177+I178+I179</f>
        <v>0</v>
      </c>
      <c r="J175" s="75">
        <f>J177+J178+J179</f>
        <v>0</v>
      </c>
      <c r="K175" s="132">
        <f>K177+K178+K179</f>
        <v>0</v>
      </c>
    </row>
    <row r="176" spans="1:11" ht="12.75">
      <c r="A176" s="161" t="s">
        <v>157</v>
      </c>
      <c r="B176" s="71"/>
      <c r="C176" s="45"/>
      <c r="D176" s="71"/>
      <c r="E176" s="71"/>
      <c r="F176" s="45"/>
      <c r="G176" s="71"/>
      <c r="H176" s="45"/>
      <c r="I176" s="71"/>
      <c r="J176" s="71"/>
      <c r="K176" s="156"/>
    </row>
    <row r="177" spans="1:11" ht="12.75">
      <c r="A177" s="162" t="s">
        <v>302</v>
      </c>
      <c r="B177" s="63"/>
      <c r="C177" s="45">
        <f t="shared" si="4"/>
        <v>0</v>
      </c>
      <c r="D177" s="64"/>
      <c r="E177" s="64"/>
      <c r="F177" s="45">
        <f t="shared" si="5"/>
        <v>0</v>
      </c>
      <c r="G177" s="65"/>
      <c r="H177" s="45"/>
      <c r="I177" s="65"/>
      <c r="J177" s="65"/>
      <c r="K177" s="122"/>
    </row>
    <row r="178" spans="1:11" ht="25.5">
      <c r="A178" s="162" t="s">
        <v>303</v>
      </c>
      <c r="B178" s="63"/>
      <c r="C178" s="45">
        <f t="shared" si="4"/>
        <v>0</v>
      </c>
      <c r="D178" s="64"/>
      <c r="E178" s="64"/>
      <c r="F178" s="45">
        <f t="shared" si="5"/>
        <v>0</v>
      </c>
      <c r="G178" s="65"/>
      <c r="H178" s="45"/>
      <c r="I178" s="65"/>
      <c r="J178" s="65"/>
      <c r="K178" s="122"/>
    </row>
    <row r="179" spans="1:11" ht="51">
      <c r="A179" s="163" t="s">
        <v>304</v>
      </c>
      <c r="B179" s="59"/>
      <c r="C179" s="45">
        <f t="shared" si="4"/>
        <v>0</v>
      </c>
      <c r="D179" s="59"/>
      <c r="E179" s="59"/>
      <c r="F179" s="45">
        <f t="shared" si="5"/>
        <v>0</v>
      </c>
      <c r="G179" s="59"/>
      <c r="H179" s="45"/>
      <c r="I179" s="59"/>
      <c r="J179" s="59"/>
      <c r="K179" s="155"/>
    </row>
    <row r="180" spans="1:11" ht="12.75">
      <c r="A180" s="160" t="s">
        <v>305</v>
      </c>
      <c r="B180" s="75"/>
      <c r="C180" s="56">
        <f t="shared" si="4"/>
        <v>0</v>
      </c>
      <c r="D180" s="75"/>
      <c r="E180" s="75"/>
      <c r="F180" s="56">
        <f t="shared" si="5"/>
        <v>0</v>
      </c>
      <c r="G180" s="85"/>
      <c r="H180" s="56"/>
      <c r="I180" s="85"/>
      <c r="J180" s="85"/>
      <c r="K180" s="154"/>
    </row>
    <row r="181" spans="1:11" ht="25.5">
      <c r="A181" s="157" t="s">
        <v>306</v>
      </c>
      <c r="B181" s="84">
        <f>B182+B183+B184+B185</f>
        <v>360</v>
      </c>
      <c r="C181" s="74">
        <f t="shared" si="4"/>
        <v>343</v>
      </c>
      <c r="D181" s="84">
        <f>D182+D183+D184+D185</f>
        <v>0</v>
      </c>
      <c r="E181" s="84">
        <f>E182+E183+E184+E185</f>
        <v>0</v>
      </c>
      <c r="F181" s="74">
        <f t="shared" si="5"/>
        <v>343</v>
      </c>
      <c r="G181" s="84">
        <f>G182+G183+G184+G185</f>
        <v>0</v>
      </c>
      <c r="H181" s="84">
        <f>H182+H183+H184+H185</f>
        <v>0</v>
      </c>
      <c r="I181" s="84">
        <f>I182+I183+I184+I185</f>
        <v>0</v>
      </c>
      <c r="J181" s="84">
        <f>J182+J183+J184+J185</f>
        <v>0</v>
      </c>
      <c r="K181" s="148">
        <f>K182+K183+K184+K185</f>
        <v>343</v>
      </c>
    </row>
    <row r="182" spans="1:11" ht="12.75">
      <c r="A182" s="164" t="s">
        <v>307</v>
      </c>
      <c r="B182" s="71">
        <v>60</v>
      </c>
      <c r="C182" s="45">
        <f t="shared" si="4"/>
        <v>59</v>
      </c>
      <c r="D182" s="71"/>
      <c r="E182" s="71"/>
      <c r="F182" s="45">
        <f t="shared" si="5"/>
        <v>59</v>
      </c>
      <c r="G182" s="76"/>
      <c r="H182" s="45"/>
      <c r="I182" s="76"/>
      <c r="J182" s="76"/>
      <c r="K182" s="134">
        <v>59</v>
      </c>
    </row>
    <row r="183" spans="1:11" ht="25.5">
      <c r="A183" s="165" t="s">
        <v>308</v>
      </c>
      <c r="B183" s="59">
        <v>100</v>
      </c>
      <c r="C183" s="45">
        <f t="shared" si="4"/>
        <v>85</v>
      </c>
      <c r="D183" s="59"/>
      <c r="E183" s="59"/>
      <c r="F183" s="45">
        <f t="shared" si="5"/>
        <v>85</v>
      </c>
      <c r="G183" s="78"/>
      <c r="H183" s="45"/>
      <c r="I183" s="78"/>
      <c r="J183" s="78"/>
      <c r="K183" s="138">
        <v>85</v>
      </c>
    </row>
    <row r="184" spans="1:11" ht="38.25">
      <c r="A184" s="164" t="s">
        <v>309</v>
      </c>
      <c r="B184" s="71">
        <v>200</v>
      </c>
      <c r="C184" s="45">
        <f t="shared" si="4"/>
        <v>199</v>
      </c>
      <c r="D184" s="71"/>
      <c r="E184" s="71"/>
      <c r="F184" s="45">
        <f t="shared" si="5"/>
        <v>199</v>
      </c>
      <c r="G184" s="76"/>
      <c r="H184" s="45"/>
      <c r="I184" s="76"/>
      <c r="J184" s="76"/>
      <c r="K184" s="134">
        <v>199</v>
      </c>
    </row>
    <row r="185" spans="1:11" ht="12.75">
      <c r="A185" s="159" t="s">
        <v>197</v>
      </c>
      <c r="B185" s="71"/>
      <c r="C185" s="45">
        <f t="shared" si="4"/>
        <v>0</v>
      </c>
      <c r="D185" s="71"/>
      <c r="E185" s="71"/>
      <c r="F185" s="45">
        <f t="shared" si="5"/>
        <v>0</v>
      </c>
      <c r="G185" s="76"/>
      <c r="H185" s="45"/>
      <c r="I185" s="76"/>
      <c r="J185" s="76"/>
      <c r="K185" s="134"/>
    </row>
    <row r="186" spans="1:11" ht="25.5">
      <c r="A186" s="157" t="s">
        <v>310</v>
      </c>
      <c r="B186" s="84">
        <f>B187+B188+B189</f>
        <v>400</v>
      </c>
      <c r="C186" s="74">
        <f t="shared" si="4"/>
        <v>398</v>
      </c>
      <c r="D186" s="84">
        <f>D187+D188+D189</f>
        <v>0</v>
      </c>
      <c r="E186" s="84">
        <f>E187+E188+E189</f>
        <v>0</v>
      </c>
      <c r="F186" s="74">
        <f t="shared" si="5"/>
        <v>398</v>
      </c>
      <c r="G186" s="84">
        <f>G187+G188+G189</f>
        <v>0</v>
      </c>
      <c r="H186" s="84">
        <f>H187+H188+H189</f>
        <v>0</v>
      </c>
      <c r="I186" s="84">
        <f>I187+I188+I189</f>
        <v>0</v>
      </c>
      <c r="J186" s="84">
        <f>J187+J188+J189</f>
        <v>0</v>
      </c>
      <c r="K186" s="148">
        <f>K187+K188+K189</f>
        <v>398</v>
      </c>
    </row>
    <row r="187" spans="1:11" ht="12.75">
      <c r="A187" s="166" t="s">
        <v>311</v>
      </c>
      <c r="B187" s="71">
        <v>200</v>
      </c>
      <c r="C187" s="45">
        <f t="shared" si="4"/>
        <v>199</v>
      </c>
      <c r="D187" s="71"/>
      <c r="E187" s="71"/>
      <c r="F187" s="45">
        <f t="shared" si="5"/>
        <v>199</v>
      </c>
      <c r="G187" s="71"/>
      <c r="H187" s="45"/>
      <c r="I187" s="71"/>
      <c r="J187" s="71"/>
      <c r="K187" s="156">
        <v>199</v>
      </c>
    </row>
    <row r="188" spans="1:11" ht="51">
      <c r="A188" s="167" t="s">
        <v>312</v>
      </c>
      <c r="B188" s="59">
        <v>200</v>
      </c>
      <c r="C188" s="45">
        <f t="shared" si="4"/>
        <v>199</v>
      </c>
      <c r="D188" s="59"/>
      <c r="E188" s="59"/>
      <c r="F188" s="45">
        <f t="shared" si="5"/>
        <v>199</v>
      </c>
      <c r="G188" s="78"/>
      <c r="H188" s="45"/>
      <c r="I188" s="78"/>
      <c r="J188" s="78"/>
      <c r="K188" s="138">
        <v>199</v>
      </c>
    </row>
    <row r="189" spans="1:11" ht="12.75">
      <c r="A189" s="167" t="s">
        <v>197</v>
      </c>
      <c r="B189" s="59"/>
      <c r="C189" s="45">
        <f t="shared" si="4"/>
        <v>0</v>
      </c>
      <c r="D189" s="59"/>
      <c r="E189" s="59"/>
      <c r="F189" s="45">
        <f t="shared" si="5"/>
        <v>0</v>
      </c>
      <c r="G189" s="78"/>
      <c r="H189" s="45"/>
      <c r="I189" s="78"/>
      <c r="J189" s="78"/>
      <c r="K189" s="138"/>
    </row>
    <row r="190" spans="1:11" ht="38.25">
      <c r="A190" s="147" t="s">
        <v>313</v>
      </c>
      <c r="B190" s="84">
        <f>B191+B192+B193+B194</f>
        <v>200</v>
      </c>
      <c r="C190" s="74">
        <f t="shared" si="4"/>
        <v>199</v>
      </c>
      <c r="D190" s="84">
        <f>D191+D192+D193+D194</f>
        <v>0</v>
      </c>
      <c r="E190" s="84">
        <f>E191+E192+E193+E194</f>
        <v>0</v>
      </c>
      <c r="F190" s="74">
        <f t="shared" si="5"/>
        <v>199</v>
      </c>
      <c r="G190" s="84">
        <f>G191+G192+G193+G194</f>
        <v>0</v>
      </c>
      <c r="H190" s="84">
        <f>H191+H192+H193+H194</f>
        <v>0</v>
      </c>
      <c r="I190" s="84">
        <f>I191+I192+I193+I194</f>
        <v>0</v>
      </c>
      <c r="J190" s="84">
        <f>J191+J192+J193+J194</f>
        <v>0</v>
      </c>
      <c r="K190" s="148">
        <f>K191+K192+K193+K194</f>
        <v>199</v>
      </c>
    </row>
    <row r="191" spans="1:11" ht="12.75">
      <c r="A191" s="166" t="s">
        <v>314</v>
      </c>
      <c r="B191" s="71">
        <v>200</v>
      </c>
      <c r="C191" s="45">
        <f t="shared" si="4"/>
        <v>199</v>
      </c>
      <c r="D191" s="71"/>
      <c r="E191" s="71"/>
      <c r="F191" s="45">
        <f t="shared" si="5"/>
        <v>199</v>
      </c>
      <c r="G191" s="76"/>
      <c r="H191" s="45"/>
      <c r="I191" s="76"/>
      <c r="J191" s="76"/>
      <c r="K191" s="134">
        <v>199</v>
      </c>
    </row>
    <row r="192" spans="1:11" ht="12.75">
      <c r="A192" s="166" t="s">
        <v>315</v>
      </c>
      <c r="B192" s="71"/>
      <c r="C192" s="45">
        <f t="shared" si="4"/>
        <v>0</v>
      </c>
      <c r="D192" s="71"/>
      <c r="E192" s="71"/>
      <c r="F192" s="45">
        <f t="shared" si="5"/>
        <v>0</v>
      </c>
      <c r="G192" s="76"/>
      <c r="H192" s="45"/>
      <c r="I192" s="76"/>
      <c r="J192" s="76"/>
      <c r="K192" s="134"/>
    </row>
    <row r="193" spans="1:11" ht="25.5">
      <c r="A193" s="166" t="s">
        <v>316</v>
      </c>
      <c r="B193" s="71"/>
      <c r="C193" s="45">
        <f t="shared" si="4"/>
        <v>0</v>
      </c>
      <c r="D193" s="71"/>
      <c r="E193" s="71"/>
      <c r="F193" s="45">
        <f t="shared" si="5"/>
        <v>0</v>
      </c>
      <c r="G193" s="76"/>
      <c r="H193" s="45"/>
      <c r="I193" s="76"/>
      <c r="J193" s="76"/>
      <c r="K193" s="134"/>
    </row>
    <row r="194" spans="1:11" ht="12.75">
      <c r="A194" s="166" t="s">
        <v>197</v>
      </c>
      <c r="B194" s="71"/>
      <c r="C194" s="45">
        <f t="shared" si="4"/>
        <v>0</v>
      </c>
      <c r="D194" s="71"/>
      <c r="E194" s="71"/>
      <c r="F194" s="45">
        <f t="shared" si="5"/>
        <v>0</v>
      </c>
      <c r="G194" s="76"/>
      <c r="H194" s="45"/>
      <c r="I194" s="76"/>
      <c r="J194" s="76"/>
      <c r="K194" s="134"/>
    </row>
    <row r="195" spans="1:11" ht="25.5">
      <c r="A195" s="147" t="s">
        <v>317</v>
      </c>
      <c r="B195" s="84">
        <f>B196+B197+B198+B199+B200</f>
        <v>37</v>
      </c>
      <c r="C195" s="74">
        <f t="shared" si="4"/>
        <v>37</v>
      </c>
      <c r="D195" s="84">
        <f>D196+D197+D198+D199+D200</f>
        <v>0</v>
      </c>
      <c r="E195" s="84">
        <f>E196+E197+E198+E199+E200</f>
        <v>0</v>
      </c>
      <c r="F195" s="74">
        <f t="shared" si="5"/>
        <v>37</v>
      </c>
      <c r="G195" s="84">
        <f>G196+G197+G198+G199+G200</f>
        <v>0</v>
      </c>
      <c r="H195" s="84">
        <f>H196+H197+H198+H199+H200</f>
        <v>0</v>
      </c>
      <c r="I195" s="84">
        <f>I196+I197+I198+I199+I200</f>
        <v>0</v>
      </c>
      <c r="J195" s="84">
        <f>J196+J197+J198+J199+J200</f>
        <v>0</v>
      </c>
      <c r="K195" s="148">
        <f>K196+K197+K198+K199+K200</f>
        <v>37</v>
      </c>
    </row>
    <row r="196" spans="1:11" ht="25.5">
      <c r="A196" s="166" t="s">
        <v>318</v>
      </c>
      <c r="B196" s="71">
        <v>22</v>
      </c>
      <c r="C196" s="45">
        <f t="shared" si="4"/>
        <v>22</v>
      </c>
      <c r="D196" s="71"/>
      <c r="E196" s="71"/>
      <c r="F196" s="45">
        <f t="shared" si="5"/>
        <v>22</v>
      </c>
      <c r="G196" s="76"/>
      <c r="H196" s="45"/>
      <c r="I196" s="76"/>
      <c r="J196" s="76"/>
      <c r="K196" s="134">
        <v>22</v>
      </c>
    </row>
    <row r="197" spans="1:11" ht="38.25">
      <c r="A197" s="168" t="s">
        <v>319</v>
      </c>
      <c r="B197" s="57">
        <v>15</v>
      </c>
      <c r="C197" s="45">
        <f t="shared" si="4"/>
        <v>15</v>
      </c>
      <c r="D197" s="57"/>
      <c r="E197" s="57"/>
      <c r="F197" s="45">
        <f t="shared" si="5"/>
        <v>15</v>
      </c>
      <c r="G197" s="66"/>
      <c r="H197" s="45"/>
      <c r="I197" s="66"/>
      <c r="J197" s="66"/>
      <c r="K197" s="123">
        <v>15</v>
      </c>
    </row>
    <row r="198" spans="1:11" ht="38.25">
      <c r="A198" s="166" t="s">
        <v>320</v>
      </c>
      <c r="B198" s="71"/>
      <c r="C198" s="45">
        <f t="shared" si="4"/>
        <v>0</v>
      </c>
      <c r="D198" s="71"/>
      <c r="E198" s="71"/>
      <c r="F198" s="45">
        <f t="shared" si="5"/>
        <v>0</v>
      </c>
      <c r="G198" s="76"/>
      <c r="H198" s="45"/>
      <c r="I198" s="76"/>
      <c r="J198" s="76"/>
      <c r="K198" s="134"/>
    </row>
    <row r="199" spans="1:11" ht="38.25">
      <c r="A199" s="168" t="s">
        <v>0</v>
      </c>
      <c r="B199" s="57"/>
      <c r="C199" s="45">
        <f t="shared" si="4"/>
        <v>0</v>
      </c>
      <c r="D199" s="57"/>
      <c r="E199" s="57"/>
      <c r="F199" s="45">
        <f t="shared" si="5"/>
        <v>0</v>
      </c>
      <c r="G199" s="66"/>
      <c r="H199" s="45"/>
      <c r="I199" s="66"/>
      <c r="J199" s="66"/>
      <c r="K199" s="123"/>
    </row>
    <row r="200" spans="1:11" ht="12.75">
      <c r="A200" s="166" t="s">
        <v>197</v>
      </c>
      <c r="B200" s="71"/>
      <c r="C200" s="45">
        <f t="shared" si="4"/>
        <v>0</v>
      </c>
      <c r="D200" s="71"/>
      <c r="E200" s="71"/>
      <c r="F200" s="45">
        <f t="shared" si="5"/>
        <v>0</v>
      </c>
      <c r="G200" s="76"/>
      <c r="H200" s="45"/>
      <c r="I200" s="76"/>
      <c r="J200" s="76"/>
      <c r="K200" s="134"/>
    </row>
    <row r="201" spans="1:11" ht="25.5">
      <c r="A201" s="157" t="s">
        <v>1</v>
      </c>
      <c r="B201" s="84">
        <f>B202+B204</f>
        <v>0</v>
      </c>
      <c r="C201" s="74">
        <f t="shared" si="4"/>
        <v>0</v>
      </c>
      <c r="D201" s="84">
        <f>D202+D204</f>
        <v>0</v>
      </c>
      <c r="E201" s="84">
        <f>E202+E204</f>
        <v>0</v>
      </c>
      <c r="F201" s="74">
        <f t="shared" si="5"/>
        <v>0</v>
      </c>
      <c r="G201" s="84">
        <f>G202+G204</f>
        <v>0</v>
      </c>
      <c r="H201" s="84">
        <f>H202+H204</f>
        <v>0</v>
      </c>
      <c r="I201" s="84">
        <f>I202+I204</f>
        <v>0</v>
      </c>
      <c r="J201" s="84">
        <f>J202+J204</f>
        <v>0</v>
      </c>
      <c r="K201" s="148">
        <f>K202+K204</f>
        <v>0</v>
      </c>
    </row>
    <row r="202" spans="1:11" ht="25.5">
      <c r="A202" s="168" t="s">
        <v>2</v>
      </c>
      <c r="B202" s="57"/>
      <c r="C202" s="45">
        <f t="shared" si="4"/>
        <v>0</v>
      </c>
      <c r="D202" s="57"/>
      <c r="E202" s="57"/>
      <c r="F202" s="45">
        <f t="shared" si="5"/>
        <v>0</v>
      </c>
      <c r="G202" s="66"/>
      <c r="H202" s="45"/>
      <c r="I202" s="66"/>
      <c r="J202" s="66"/>
      <c r="K202" s="123"/>
    </row>
    <row r="203" spans="1:11" ht="12.75">
      <c r="A203" s="168" t="s">
        <v>3</v>
      </c>
      <c r="B203" s="57"/>
      <c r="C203" s="45">
        <f t="shared" si="4"/>
        <v>0</v>
      </c>
      <c r="D203" s="57"/>
      <c r="E203" s="57"/>
      <c r="F203" s="45">
        <f t="shared" si="5"/>
        <v>0</v>
      </c>
      <c r="G203" s="66"/>
      <c r="H203" s="45"/>
      <c r="I203" s="66"/>
      <c r="J203" s="66"/>
      <c r="K203" s="123"/>
    </row>
    <row r="204" spans="1:11" ht="38.25">
      <c r="A204" s="166" t="s">
        <v>4</v>
      </c>
      <c r="B204" s="71"/>
      <c r="C204" s="45">
        <f aca="true" t="shared" si="6" ref="C204:C267">D204+E204+F204</f>
        <v>0</v>
      </c>
      <c r="D204" s="71"/>
      <c r="E204" s="71"/>
      <c r="F204" s="45">
        <f aca="true" t="shared" si="7" ref="F204:F267">G204+H204+I204+J204+K204</f>
        <v>0</v>
      </c>
      <c r="G204" s="71"/>
      <c r="H204" s="45"/>
      <c r="I204" s="71"/>
      <c r="J204" s="71"/>
      <c r="K204" s="156"/>
    </row>
    <row r="205" spans="1:11" ht="38.25">
      <c r="A205" s="147" t="s">
        <v>5</v>
      </c>
      <c r="B205" s="84">
        <f>B206+B207</f>
        <v>8</v>
      </c>
      <c r="C205" s="74">
        <f t="shared" si="6"/>
        <v>8</v>
      </c>
      <c r="D205" s="84">
        <f>D206+D207</f>
        <v>0</v>
      </c>
      <c r="E205" s="84">
        <f>E206+E207</f>
        <v>0</v>
      </c>
      <c r="F205" s="74">
        <f t="shared" si="7"/>
        <v>8</v>
      </c>
      <c r="G205" s="84">
        <f>G206+G207</f>
        <v>0</v>
      </c>
      <c r="H205" s="84">
        <f>H206+H207</f>
        <v>0</v>
      </c>
      <c r="I205" s="84">
        <f>I206+I207</f>
        <v>0</v>
      </c>
      <c r="J205" s="84">
        <f>J206+J207</f>
        <v>0</v>
      </c>
      <c r="K205" s="148">
        <f>K206+K207</f>
        <v>8</v>
      </c>
    </row>
    <row r="206" spans="1:11" ht="12.75">
      <c r="A206" s="166" t="s">
        <v>6</v>
      </c>
      <c r="B206" s="71">
        <v>8</v>
      </c>
      <c r="C206" s="45">
        <f t="shared" si="6"/>
        <v>8</v>
      </c>
      <c r="D206" s="71"/>
      <c r="E206" s="71"/>
      <c r="F206" s="45">
        <f t="shared" si="7"/>
        <v>8</v>
      </c>
      <c r="G206" s="76"/>
      <c r="H206" s="45"/>
      <c r="I206" s="76"/>
      <c r="J206" s="76"/>
      <c r="K206" s="134">
        <v>8</v>
      </c>
    </row>
    <row r="207" spans="1:11" ht="63.75">
      <c r="A207" s="167" t="s">
        <v>7</v>
      </c>
      <c r="B207" s="64"/>
      <c r="C207" s="45">
        <f t="shared" si="6"/>
        <v>0</v>
      </c>
      <c r="D207" s="64"/>
      <c r="E207" s="64"/>
      <c r="F207" s="45">
        <f t="shared" si="7"/>
        <v>0</v>
      </c>
      <c r="G207" s="64"/>
      <c r="H207" s="45"/>
      <c r="I207" s="64"/>
      <c r="J207" s="64"/>
      <c r="K207" s="169"/>
    </row>
    <row r="208" spans="1:11" ht="25.5">
      <c r="A208" s="111" t="s">
        <v>8</v>
      </c>
      <c r="B208" s="54">
        <f>B209+B210+B211+B212+B213+B214+B215</f>
        <v>1915</v>
      </c>
      <c r="C208" s="43">
        <f t="shared" si="6"/>
        <v>1261.4</v>
      </c>
      <c r="D208" s="54">
        <f>D209+D210+D211+D212+D213+D214+D215</f>
        <v>0</v>
      </c>
      <c r="E208" s="54">
        <f>E209+E210+E211+E212+E213+E214+E215</f>
        <v>0</v>
      </c>
      <c r="F208" s="43">
        <f t="shared" si="7"/>
        <v>1261.4</v>
      </c>
      <c r="G208" s="54">
        <f>G209+G210+G211+G212+G213+G214+G215</f>
        <v>0</v>
      </c>
      <c r="H208" s="54">
        <f>H209+H210+H211+H212+H213+H214+H215</f>
        <v>0</v>
      </c>
      <c r="I208" s="54">
        <f>I209+I210+I211+I212+I213+I214+I215</f>
        <v>0</v>
      </c>
      <c r="J208" s="54">
        <f>J209+J210+J211+J212+J213+J214+J215</f>
        <v>1261.4</v>
      </c>
      <c r="K208" s="112">
        <f>K209+K210+K211+K212+K213+K214+K215</f>
        <v>0</v>
      </c>
    </row>
    <row r="209" spans="1:11" ht="12.75">
      <c r="A209" s="167" t="s">
        <v>9</v>
      </c>
      <c r="B209" s="59">
        <v>800</v>
      </c>
      <c r="C209" s="45">
        <f t="shared" si="6"/>
        <v>691.2</v>
      </c>
      <c r="D209" s="59"/>
      <c r="E209" s="59"/>
      <c r="F209" s="45">
        <f t="shared" si="7"/>
        <v>691.2</v>
      </c>
      <c r="G209" s="78"/>
      <c r="H209" s="45"/>
      <c r="I209" s="78"/>
      <c r="J209" s="78">
        <v>691.2</v>
      </c>
      <c r="K209" s="138"/>
    </row>
    <row r="210" spans="1:11" ht="63.75">
      <c r="A210" s="170" t="s">
        <v>10</v>
      </c>
      <c r="B210" s="64">
        <v>100</v>
      </c>
      <c r="C210" s="45">
        <f t="shared" si="6"/>
        <v>57.7</v>
      </c>
      <c r="D210" s="86"/>
      <c r="E210" s="86"/>
      <c r="F210" s="45">
        <f t="shared" si="7"/>
        <v>57.7</v>
      </c>
      <c r="G210" s="87"/>
      <c r="H210" s="45"/>
      <c r="I210" s="67"/>
      <c r="J210" s="87">
        <v>57.7</v>
      </c>
      <c r="K210" s="171"/>
    </row>
    <row r="211" spans="1:11" ht="25.5">
      <c r="A211" s="170" t="s">
        <v>11</v>
      </c>
      <c r="B211" s="64"/>
      <c r="C211" s="45">
        <f t="shared" si="6"/>
        <v>0</v>
      </c>
      <c r="D211" s="64"/>
      <c r="E211" s="64"/>
      <c r="F211" s="45">
        <f t="shared" si="7"/>
        <v>0</v>
      </c>
      <c r="G211" s="67"/>
      <c r="H211" s="45"/>
      <c r="I211" s="67"/>
      <c r="J211" s="67"/>
      <c r="K211" s="172"/>
    </row>
    <row r="212" spans="1:11" ht="51">
      <c r="A212" s="166" t="s">
        <v>12</v>
      </c>
      <c r="B212" s="71">
        <v>1000</v>
      </c>
      <c r="C212" s="45">
        <f t="shared" si="6"/>
        <v>500.7</v>
      </c>
      <c r="D212" s="71"/>
      <c r="E212" s="71"/>
      <c r="F212" s="45">
        <f t="shared" si="7"/>
        <v>500.7</v>
      </c>
      <c r="G212" s="76"/>
      <c r="H212" s="45"/>
      <c r="I212" s="76"/>
      <c r="J212" s="76">
        <v>500.7</v>
      </c>
      <c r="K212" s="134"/>
    </row>
    <row r="213" spans="1:11" ht="12.75">
      <c r="A213" s="170" t="s">
        <v>13</v>
      </c>
      <c r="B213" s="88">
        <v>15</v>
      </c>
      <c r="C213" s="45">
        <f t="shared" si="6"/>
        <v>11.8</v>
      </c>
      <c r="D213" s="88"/>
      <c r="E213" s="88"/>
      <c r="F213" s="45">
        <f t="shared" si="7"/>
        <v>11.8</v>
      </c>
      <c r="G213" s="89"/>
      <c r="H213" s="45"/>
      <c r="I213" s="89"/>
      <c r="J213" s="89">
        <v>11.8</v>
      </c>
      <c r="K213" s="173"/>
    </row>
    <row r="214" spans="1:11" ht="12.75">
      <c r="A214" s="170" t="s">
        <v>14</v>
      </c>
      <c r="B214" s="64"/>
      <c r="C214" s="45">
        <f t="shared" si="6"/>
        <v>0</v>
      </c>
      <c r="D214" s="64"/>
      <c r="E214" s="64"/>
      <c r="F214" s="45">
        <f t="shared" si="7"/>
        <v>0</v>
      </c>
      <c r="G214" s="67"/>
      <c r="H214" s="45"/>
      <c r="I214" s="67"/>
      <c r="J214" s="67"/>
      <c r="K214" s="172"/>
    </row>
    <row r="215" spans="1:11" ht="12.75">
      <c r="A215" s="170" t="s">
        <v>197</v>
      </c>
      <c r="B215" s="64"/>
      <c r="C215" s="45">
        <f t="shared" si="6"/>
        <v>0</v>
      </c>
      <c r="D215" s="64"/>
      <c r="E215" s="64"/>
      <c r="F215" s="45">
        <f t="shared" si="7"/>
        <v>0</v>
      </c>
      <c r="G215" s="67"/>
      <c r="H215" s="45"/>
      <c r="I215" s="67"/>
      <c r="J215" s="67"/>
      <c r="K215" s="172"/>
    </row>
    <row r="216" spans="1:11" ht="12.75">
      <c r="A216" s="111" t="s">
        <v>15</v>
      </c>
      <c r="B216" s="54">
        <f>B218+B225+B226</f>
        <v>27798.5</v>
      </c>
      <c r="C216" s="43">
        <f t="shared" si="6"/>
        <v>6797.6</v>
      </c>
      <c r="D216" s="54">
        <f>D218+D225+D226</f>
        <v>6598.6</v>
      </c>
      <c r="E216" s="54">
        <f>E218+E225+E226</f>
        <v>0</v>
      </c>
      <c r="F216" s="43">
        <f t="shared" si="7"/>
        <v>199</v>
      </c>
      <c r="G216" s="54">
        <f>G218+G225+G226</f>
        <v>0</v>
      </c>
      <c r="H216" s="54">
        <f>H218+H225+H226</f>
        <v>0</v>
      </c>
      <c r="I216" s="54">
        <f>I218+I225+I226</f>
        <v>0</v>
      </c>
      <c r="J216" s="54">
        <f>J218+J225+J226</f>
        <v>0</v>
      </c>
      <c r="K216" s="112">
        <f>K218+K225+K226</f>
        <v>199</v>
      </c>
    </row>
    <row r="217" spans="1:11" ht="12.75">
      <c r="A217" s="125" t="s">
        <v>157</v>
      </c>
      <c r="B217" s="69"/>
      <c r="C217" s="45"/>
      <c r="D217" s="69"/>
      <c r="E217" s="69"/>
      <c r="F217" s="45"/>
      <c r="G217" s="69"/>
      <c r="H217" s="45"/>
      <c r="I217" s="69"/>
      <c r="J217" s="69"/>
      <c r="K217" s="126"/>
    </row>
    <row r="218" spans="1:11" ht="25.5">
      <c r="A218" s="174" t="s">
        <v>16</v>
      </c>
      <c r="B218" s="69">
        <f>B219+B220+B221+B222+B223+B224</f>
        <v>27798.5</v>
      </c>
      <c r="C218" s="45">
        <f t="shared" si="6"/>
        <v>6797.6</v>
      </c>
      <c r="D218" s="69">
        <f>D219+D220+D221+D222+D223+D224</f>
        <v>6598.6</v>
      </c>
      <c r="E218" s="69">
        <f>E219+E220+E221+E222+E223+E224</f>
        <v>0</v>
      </c>
      <c r="F218" s="45">
        <f t="shared" si="7"/>
        <v>199</v>
      </c>
      <c r="G218" s="69">
        <f>G219+G220+G221+G222+G223+G224</f>
        <v>0</v>
      </c>
      <c r="H218" s="69">
        <f>H219+H220+H221+H222+H223+H224</f>
        <v>0</v>
      </c>
      <c r="I218" s="69">
        <f>I219+I220+I221+I222+I223+I224</f>
        <v>0</v>
      </c>
      <c r="J218" s="69">
        <f>J219+J220+J221+J222+J223+J224</f>
        <v>0</v>
      </c>
      <c r="K218" s="126">
        <f>K219+K220+K221+K222+K223+K224</f>
        <v>199</v>
      </c>
    </row>
    <row r="219" spans="1:11" ht="25.5">
      <c r="A219" s="175" t="s">
        <v>17</v>
      </c>
      <c r="B219" s="59"/>
      <c r="C219" s="45">
        <f t="shared" si="6"/>
        <v>0</v>
      </c>
      <c r="D219" s="59"/>
      <c r="E219" s="59"/>
      <c r="F219" s="45">
        <f t="shared" si="7"/>
        <v>0</v>
      </c>
      <c r="G219" s="59"/>
      <c r="H219" s="45"/>
      <c r="I219" s="59"/>
      <c r="J219" s="59"/>
      <c r="K219" s="155"/>
    </row>
    <row r="220" spans="1:11" ht="38.25">
      <c r="A220" s="175" t="s">
        <v>18</v>
      </c>
      <c r="B220" s="59">
        <v>19798.5</v>
      </c>
      <c r="C220" s="45">
        <f t="shared" si="6"/>
        <v>0</v>
      </c>
      <c r="D220" s="59"/>
      <c r="E220" s="59"/>
      <c r="F220" s="45">
        <f t="shared" si="7"/>
        <v>0</v>
      </c>
      <c r="G220" s="59"/>
      <c r="H220" s="45"/>
      <c r="I220" s="59"/>
      <c r="J220" s="59"/>
      <c r="K220" s="155"/>
    </row>
    <row r="221" spans="1:11" ht="38.25">
      <c r="A221" s="175" t="s">
        <v>19</v>
      </c>
      <c r="B221" s="59">
        <v>8000</v>
      </c>
      <c r="C221" s="45">
        <f t="shared" si="6"/>
        <v>6797.6</v>
      </c>
      <c r="D221" s="59">
        <v>6598.6</v>
      </c>
      <c r="E221" s="59"/>
      <c r="F221" s="45">
        <f t="shared" si="7"/>
        <v>199</v>
      </c>
      <c r="G221" s="59"/>
      <c r="H221" s="45"/>
      <c r="I221" s="59"/>
      <c r="J221" s="59"/>
      <c r="K221" s="155">
        <v>199</v>
      </c>
    </row>
    <row r="222" spans="1:11" ht="51">
      <c r="A222" s="175" t="s">
        <v>20</v>
      </c>
      <c r="B222" s="59"/>
      <c r="C222" s="45">
        <f t="shared" si="6"/>
        <v>0</v>
      </c>
      <c r="D222" s="59"/>
      <c r="E222" s="59"/>
      <c r="F222" s="45">
        <f t="shared" si="7"/>
        <v>0</v>
      </c>
      <c r="G222" s="78"/>
      <c r="H222" s="45"/>
      <c r="I222" s="78"/>
      <c r="J222" s="78"/>
      <c r="K222" s="138"/>
    </row>
    <row r="223" spans="1:11" ht="25.5">
      <c r="A223" s="175" t="s">
        <v>21</v>
      </c>
      <c r="B223" s="59"/>
      <c r="C223" s="45">
        <f t="shared" si="6"/>
        <v>0</v>
      </c>
      <c r="D223" s="59"/>
      <c r="E223" s="59"/>
      <c r="F223" s="45">
        <f t="shared" si="7"/>
        <v>0</v>
      </c>
      <c r="G223" s="78"/>
      <c r="H223" s="45"/>
      <c r="I223" s="78"/>
      <c r="J223" s="78"/>
      <c r="K223" s="138"/>
    </row>
    <row r="224" spans="1:11" ht="12.75">
      <c r="A224" s="175" t="s">
        <v>197</v>
      </c>
      <c r="B224" s="59"/>
      <c r="C224" s="45">
        <f t="shared" si="6"/>
        <v>0</v>
      </c>
      <c r="D224" s="59"/>
      <c r="E224" s="59"/>
      <c r="F224" s="45">
        <f t="shared" si="7"/>
        <v>0</v>
      </c>
      <c r="G224" s="78"/>
      <c r="H224" s="45"/>
      <c r="I224" s="78"/>
      <c r="J224" s="78"/>
      <c r="K224" s="138"/>
    </row>
    <row r="225" spans="1:11" ht="12.75">
      <c r="A225" s="166" t="s">
        <v>22</v>
      </c>
      <c r="B225" s="71"/>
      <c r="C225" s="45">
        <f t="shared" si="6"/>
        <v>0</v>
      </c>
      <c r="D225" s="71"/>
      <c r="E225" s="71"/>
      <c r="F225" s="45">
        <f t="shared" si="7"/>
        <v>0</v>
      </c>
      <c r="G225" s="76"/>
      <c r="H225" s="45"/>
      <c r="I225" s="76"/>
      <c r="J225" s="76"/>
      <c r="K225" s="134"/>
    </row>
    <row r="226" spans="1:11" ht="12.75">
      <c r="A226" s="166" t="s">
        <v>197</v>
      </c>
      <c r="B226" s="71"/>
      <c r="C226" s="45">
        <f t="shared" si="6"/>
        <v>0</v>
      </c>
      <c r="D226" s="71"/>
      <c r="E226" s="71"/>
      <c r="F226" s="45">
        <f t="shared" si="7"/>
        <v>0</v>
      </c>
      <c r="G226" s="76"/>
      <c r="H226" s="45"/>
      <c r="I226" s="76"/>
      <c r="J226" s="76"/>
      <c r="K226" s="134"/>
    </row>
    <row r="227" spans="1:11" ht="89.25">
      <c r="A227" s="111" t="s">
        <v>23</v>
      </c>
      <c r="B227" s="54">
        <f>B228+B229+B230</f>
        <v>20</v>
      </c>
      <c r="C227" s="43">
        <f t="shared" si="6"/>
        <v>18</v>
      </c>
      <c r="D227" s="54">
        <f>D228+D229+D230</f>
        <v>0</v>
      </c>
      <c r="E227" s="54">
        <f>E228+E229+E230</f>
        <v>0</v>
      </c>
      <c r="F227" s="43">
        <f t="shared" si="7"/>
        <v>18</v>
      </c>
      <c r="G227" s="54">
        <f>G228+G229+G230</f>
        <v>0</v>
      </c>
      <c r="H227" s="54">
        <f>H228+H229+H230</f>
        <v>0</v>
      </c>
      <c r="I227" s="54">
        <f>I228+I229+I230</f>
        <v>0</v>
      </c>
      <c r="J227" s="54">
        <f>J228+J229+J230</f>
        <v>0</v>
      </c>
      <c r="K227" s="112">
        <f>K228+K229+K230</f>
        <v>18</v>
      </c>
    </row>
    <row r="228" spans="1:11" ht="38.25">
      <c r="A228" s="133" t="s">
        <v>24</v>
      </c>
      <c r="B228" s="90">
        <v>20</v>
      </c>
      <c r="C228" s="45">
        <f t="shared" si="6"/>
        <v>18</v>
      </c>
      <c r="D228" s="90"/>
      <c r="E228" s="90"/>
      <c r="F228" s="45">
        <f t="shared" si="7"/>
        <v>18</v>
      </c>
      <c r="G228" s="91"/>
      <c r="H228" s="45"/>
      <c r="I228" s="91"/>
      <c r="J228" s="91"/>
      <c r="K228" s="176">
        <v>18</v>
      </c>
    </row>
    <row r="229" spans="1:11" ht="25.5">
      <c r="A229" s="133" t="s">
        <v>25</v>
      </c>
      <c r="B229" s="90"/>
      <c r="C229" s="45">
        <f t="shared" si="6"/>
        <v>0</v>
      </c>
      <c r="D229" s="90"/>
      <c r="E229" s="90"/>
      <c r="F229" s="45">
        <f t="shared" si="7"/>
        <v>0</v>
      </c>
      <c r="G229" s="91"/>
      <c r="H229" s="45"/>
      <c r="I229" s="91"/>
      <c r="J229" s="91"/>
      <c r="K229" s="176"/>
    </row>
    <row r="230" spans="1:11" ht="12.75">
      <c r="A230" s="133" t="s">
        <v>197</v>
      </c>
      <c r="B230" s="90"/>
      <c r="C230" s="45">
        <f t="shared" si="6"/>
        <v>0</v>
      </c>
      <c r="D230" s="90"/>
      <c r="E230" s="90"/>
      <c r="F230" s="45">
        <f t="shared" si="7"/>
        <v>0</v>
      </c>
      <c r="G230" s="91"/>
      <c r="H230" s="45"/>
      <c r="I230" s="91"/>
      <c r="J230" s="91"/>
      <c r="K230" s="176"/>
    </row>
    <row r="231" spans="1:11" ht="12.75">
      <c r="A231" s="111" t="s">
        <v>26</v>
      </c>
      <c r="B231" s="54">
        <f>B232+B233+B234+B235</f>
        <v>200</v>
      </c>
      <c r="C231" s="43">
        <f t="shared" si="6"/>
        <v>199</v>
      </c>
      <c r="D231" s="54">
        <f>D232+D233+D234+D235</f>
        <v>0</v>
      </c>
      <c r="E231" s="54">
        <f>E232+E233+E234+E235</f>
        <v>0</v>
      </c>
      <c r="F231" s="43">
        <f t="shared" si="7"/>
        <v>199</v>
      </c>
      <c r="G231" s="54">
        <f>G232+G233+G234+G235</f>
        <v>0</v>
      </c>
      <c r="H231" s="54">
        <f>H232+H233+H234+H235</f>
        <v>0</v>
      </c>
      <c r="I231" s="54">
        <f>I232+I233+I234+I235</f>
        <v>0</v>
      </c>
      <c r="J231" s="54">
        <f>J232+J233+J234+J235</f>
        <v>0</v>
      </c>
      <c r="K231" s="112">
        <f>K232+K233+K234+K235</f>
        <v>199</v>
      </c>
    </row>
    <row r="232" spans="1:11" ht="12.75">
      <c r="A232" s="133" t="s">
        <v>27</v>
      </c>
      <c r="B232" s="71"/>
      <c r="C232" s="45">
        <f t="shared" si="6"/>
        <v>0</v>
      </c>
      <c r="D232" s="71"/>
      <c r="E232" s="71"/>
      <c r="F232" s="45">
        <f t="shared" si="7"/>
        <v>0</v>
      </c>
      <c r="G232" s="76"/>
      <c r="H232" s="45"/>
      <c r="I232" s="76"/>
      <c r="J232" s="76"/>
      <c r="K232" s="134"/>
    </row>
    <row r="233" spans="1:11" ht="12.75">
      <c r="A233" s="133" t="s">
        <v>28</v>
      </c>
      <c r="B233" s="71">
        <v>200</v>
      </c>
      <c r="C233" s="45">
        <f t="shared" si="6"/>
        <v>199</v>
      </c>
      <c r="D233" s="71"/>
      <c r="E233" s="71"/>
      <c r="F233" s="45">
        <f t="shared" si="7"/>
        <v>199</v>
      </c>
      <c r="G233" s="76"/>
      <c r="H233" s="45"/>
      <c r="I233" s="76"/>
      <c r="J233" s="76"/>
      <c r="K233" s="134">
        <v>199</v>
      </c>
    </row>
    <row r="234" spans="1:11" ht="38.25">
      <c r="A234" s="133" t="s">
        <v>29</v>
      </c>
      <c r="B234" s="71"/>
      <c r="C234" s="45">
        <f t="shared" si="6"/>
        <v>0</v>
      </c>
      <c r="D234" s="71"/>
      <c r="E234" s="71"/>
      <c r="F234" s="45">
        <f t="shared" si="7"/>
        <v>0</v>
      </c>
      <c r="G234" s="76"/>
      <c r="H234" s="45"/>
      <c r="I234" s="76"/>
      <c r="J234" s="76"/>
      <c r="K234" s="134"/>
    </row>
    <row r="235" spans="1:11" ht="12.75">
      <c r="A235" s="133" t="s">
        <v>197</v>
      </c>
      <c r="B235" s="71"/>
      <c r="C235" s="45">
        <f t="shared" si="6"/>
        <v>0</v>
      </c>
      <c r="D235" s="71"/>
      <c r="E235" s="71"/>
      <c r="F235" s="45">
        <f t="shared" si="7"/>
        <v>0</v>
      </c>
      <c r="G235" s="76"/>
      <c r="H235" s="45"/>
      <c r="I235" s="76"/>
      <c r="J235" s="76"/>
      <c r="K235" s="134"/>
    </row>
    <row r="236" spans="1:11" ht="25.5">
      <c r="A236" s="111" t="s">
        <v>30</v>
      </c>
      <c r="B236" s="54">
        <f>B237+B238+B239+B240+B241+B242+B243+B246</f>
        <v>900</v>
      </c>
      <c r="C236" s="43">
        <f t="shared" si="6"/>
        <v>877.2</v>
      </c>
      <c r="D236" s="54">
        <f>D237+D238+D239+D240+D241+D242+D243+D246</f>
        <v>0</v>
      </c>
      <c r="E236" s="54">
        <f>E237+E238+E239+E240+E241+E242+E243+E246</f>
        <v>493</v>
      </c>
      <c r="F236" s="43">
        <f t="shared" si="7"/>
        <v>384.2</v>
      </c>
      <c r="G236" s="54">
        <f>G237+G238+G239+G240+G241+G242+G243+G246</f>
        <v>0</v>
      </c>
      <c r="H236" s="54">
        <f>H237+H238+H239+H240+H241+H242+H243+H246</f>
        <v>0</v>
      </c>
      <c r="I236" s="54">
        <f>I237+I238+I239+I240+I241+I242+I243+I246</f>
        <v>0</v>
      </c>
      <c r="J236" s="54">
        <f>J237+J238+J239+J240+J241+J242+J243+J246</f>
        <v>178</v>
      </c>
      <c r="K236" s="112">
        <f>K237+K238+K239+K240+K241+K242+K243+K246</f>
        <v>206.2</v>
      </c>
    </row>
    <row r="237" spans="1:11" ht="12.75">
      <c r="A237" s="133" t="s">
        <v>31</v>
      </c>
      <c r="B237" s="92"/>
      <c r="C237" s="45">
        <f t="shared" si="6"/>
        <v>0</v>
      </c>
      <c r="D237" s="92"/>
      <c r="E237" s="92"/>
      <c r="F237" s="45">
        <f t="shared" si="7"/>
        <v>0</v>
      </c>
      <c r="G237" s="93"/>
      <c r="H237" s="45"/>
      <c r="I237" s="93"/>
      <c r="J237" s="93"/>
      <c r="K237" s="177"/>
    </row>
    <row r="238" spans="1:11" ht="12.75">
      <c r="A238" s="133" t="s">
        <v>32</v>
      </c>
      <c r="B238" s="92">
        <v>700</v>
      </c>
      <c r="C238" s="45">
        <f t="shared" si="6"/>
        <v>692</v>
      </c>
      <c r="D238" s="92"/>
      <c r="E238" s="92">
        <v>493</v>
      </c>
      <c r="F238" s="45">
        <f t="shared" si="7"/>
        <v>199</v>
      </c>
      <c r="G238" s="93"/>
      <c r="H238" s="45"/>
      <c r="I238" s="93"/>
      <c r="J238" s="93"/>
      <c r="K238" s="177">
        <v>199</v>
      </c>
    </row>
    <row r="239" spans="1:11" ht="12.75">
      <c r="A239" s="133" t="s">
        <v>33</v>
      </c>
      <c r="B239" s="92"/>
      <c r="C239" s="45">
        <f t="shared" si="6"/>
        <v>0</v>
      </c>
      <c r="D239" s="92"/>
      <c r="E239" s="92"/>
      <c r="F239" s="45">
        <f t="shared" si="7"/>
        <v>0</v>
      </c>
      <c r="G239" s="93"/>
      <c r="H239" s="45"/>
      <c r="I239" s="93"/>
      <c r="J239" s="93"/>
      <c r="K239" s="177"/>
    </row>
    <row r="240" spans="1:11" ht="25.5">
      <c r="A240" s="133" t="s">
        <v>34</v>
      </c>
      <c r="B240" s="92"/>
      <c r="C240" s="45">
        <f t="shared" si="6"/>
        <v>0</v>
      </c>
      <c r="D240" s="92"/>
      <c r="E240" s="92"/>
      <c r="F240" s="45">
        <f t="shared" si="7"/>
        <v>0</v>
      </c>
      <c r="G240" s="93"/>
      <c r="H240" s="45"/>
      <c r="I240" s="93"/>
      <c r="J240" s="93"/>
      <c r="K240" s="177"/>
    </row>
    <row r="241" spans="1:11" ht="25.5">
      <c r="A241" s="133" t="s">
        <v>35</v>
      </c>
      <c r="B241" s="92"/>
      <c r="C241" s="45">
        <f t="shared" si="6"/>
        <v>0</v>
      </c>
      <c r="D241" s="92"/>
      <c r="E241" s="92"/>
      <c r="F241" s="45">
        <f t="shared" si="7"/>
        <v>0</v>
      </c>
      <c r="G241" s="93"/>
      <c r="H241" s="45"/>
      <c r="I241" s="93"/>
      <c r="J241" s="93"/>
      <c r="K241" s="177"/>
    </row>
    <row r="242" spans="1:11" ht="12.75">
      <c r="A242" s="133" t="s">
        <v>197</v>
      </c>
      <c r="B242" s="92"/>
      <c r="C242" s="45">
        <f t="shared" si="6"/>
        <v>0</v>
      </c>
      <c r="D242" s="92"/>
      <c r="E242" s="92"/>
      <c r="F242" s="45">
        <f t="shared" si="7"/>
        <v>0</v>
      </c>
      <c r="G242" s="93"/>
      <c r="H242" s="45"/>
      <c r="I242" s="93"/>
      <c r="J242" s="93"/>
      <c r="K242" s="177"/>
    </row>
    <row r="243" spans="1:11" ht="51">
      <c r="A243" s="178" t="s">
        <v>36</v>
      </c>
      <c r="B243" s="73">
        <f>B244+B245</f>
        <v>0</v>
      </c>
      <c r="C243" s="74">
        <f t="shared" si="6"/>
        <v>0</v>
      </c>
      <c r="D243" s="73">
        <f>D244+D245</f>
        <v>0</v>
      </c>
      <c r="E243" s="73">
        <f>E244+E245</f>
        <v>0</v>
      </c>
      <c r="F243" s="74">
        <f t="shared" si="7"/>
        <v>0</v>
      </c>
      <c r="G243" s="73">
        <f>G244+G245</f>
        <v>0</v>
      </c>
      <c r="H243" s="73">
        <f>H244+H245</f>
        <v>0</v>
      </c>
      <c r="I243" s="73">
        <f>I244+I245</f>
        <v>0</v>
      </c>
      <c r="J243" s="73">
        <f>J244+J245</f>
        <v>0</v>
      </c>
      <c r="K243" s="130">
        <f>K244+K245</f>
        <v>0</v>
      </c>
    </row>
    <row r="244" spans="1:11" ht="25.5">
      <c r="A244" s="121" t="s">
        <v>37</v>
      </c>
      <c r="B244" s="64"/>
      <c r="C244" s="45">
        <f t="shared" si="6"/>
        <v>0</v>
      </c>
      <c r="D244" s="64"/>
      <c r="E244" s="64"/>
      <c r="F244" s="45">
        <f t="shared" si="7"/>
        <v>0</v>
      </c>
      <c r="G244" s="67"/>
      <c r="H244" s="45"/>
      <c r="I244" s="65"/>
      <c r="J244" s="65"/>
      <c r="K244" s="122"/>
    </row>
    <row r="245" spans="1:11" ht="51">
      <c r="A245" s="133" t="s">
        <v>38</v>
      </c>
      <c r="B245" s="71"/>
      <c r="C245" s="45">
        <f t="shared" si="6"/>
        <v>0</v>
      </c>
      <c r="D245" s="71"/>
      <c r="E245" s="71"/>
      <c r="F245" s="45">
        <f t="shared" si="7"/>
        <v>0</v>
      </c>
      <c r="G245" s="76"/>
      <c r="H245" s="45"/>
      <c r="I245" s="76"/>
      <c r="J245" s="76"/>
      <c r="K245" s="134"/>
    </row>
    <row r="246" spans="1:11" ht="12.75">
      <c r="A246" s="178" t="s">
        <v>39</v>
      </c>
      <c r="B246" s="73">
        <f>B247+B248</f>
        <v>200</v>
      </c>
      <c r="C246" s="74">
        <f t="shared" si="6"/>
        <v>185.2</v>
      </c>
      <c r="D246" s="73">
        <f>D247+D248</f>
        <v>0</v>
      </c>
      <c r="E246" s="73">
        <f>E247+E248</f>
        <v>0</v>
      </c>
      <c r="F246" s="74">
        <f t="shared" si="7"/>
        <v>185.2</v>
      </c>
      <c r="G246" s="73">
        <f>G247+G248</f>
        <v>0</v>
      </c>
      <c r="H246" s="73">
        <f>H247+H248</f>
        <v>0</v>
      </c>
      <c r="I246" s="73">
        <f>I247+I248</f>
        <v>0</v>
      </c>
      <c r="J246" s="73">
        <f>J247+J248</f>
        <v>178</v>
      </c>
      <c r="K246" s="130">
        <f>K247+K248</f>
        <v>7.2</v>
      </c>
    </row>
    <row r="247" spans="1:11" ht="12.75">
      <c r="A247" s="133" t="s">
        <v>40</v>
      </c>
      <c r="B247" s="71">
        <v>160</v>
      </c>
      <c r="C247" s="45">
        <f t="shared" si="6"/>
        <v>152</v>
      </c>
      <c r="D247" s="71"/>
      <c r="E247" s="71"/>
      <c r="F247" s="45">
        <f t="shared" si="7"/>
        <v>152</v>
      </c>
      <c r="G247" s="76"/>
      <c r="H247" s="45"/>
      <c r="I247" s="76"/>
      <c r="J247" s="76">
        <v>152</v>
      </c>
      <c r="K247" s="134"/>
    </row>
    <row r="248" spans="1:11" ht="12.75">
      <c r="A248" s="133" t="s">
        <v>41</v>
      </c>
      <c r="B248" s="71">
        <v>40</v>
      </c>
      <c r="C248" s="45">
        <f t="shared" si="6"/>
        <v>33.2</v>
      </c>
      <c r="D248" s="71"/>
      <c r="E248" s="71"/>
      <c r="F248" s="45">
        <f t="shared" si="7"/>
        <v>33.2</v>
      </c>
      <c r="G248" s="76"/>
      <c r="H248" s="45"/>
      <c r="I248" s="76"/>
      <c r="J248" s="76">
        <v>26</v>
      </c>
      <c r="K248" s="134">
        <v>7.2</v>
      </c>
    </row>
    <row r="249" spans="1:11" ht="12.75">
      <c r="A249" s="137" t="s">
        <v>157</v>
      </c>
      <c r="B249" s="59"/>
      <c r="C249" s="45"/>
      <c r="D249" s="59"/>
      <c r="E249" s="59"/>
      <c r="F249" s="45">
        <f t="shared" si="7"/>
        <v>0</v>
      </c>
      <c r="G249" s="78"/>
      <c r="H249" s="45"/>
      <c r="I249" s="78"/>
      <c r="J249" s="78"/>
      <c r="K249" s="138"/>
    </row>
    <row r="250" spans="1:11" ht="21">
      <c r="A250" s="179" t="s">
        <v>42</v>
      </c>
      <c r="B250" s="63">
        <v>8</v>
      </c>
      <c r="C250" s="45">
        <f t="shared" si="6"/>
        <v>7.2</v>
      </c>
      <c r="D250" s="64"/>
      <c r="E250" s="64"/>
      <c r="F250" s="45">
        <f t="shared" si="7"/>
        <v>7.2</v>
      </c>
      <c r="G250" s="65"/>
      <c r="H250" s="45"/>
      <c r="I250" s="65"/>
      <c r="J250" s="65"/>
      <c r="K250" s="122">
        <v>7.2</v>
      </c>
    </row>
    <row r="251" spans="1:11" ht="25.5">
      <c r="A251" s="111" t="s">
        <v>43</v>
      </c>
      <c r="B251" s="54">
        <f>B252+B253+B254+B255</f>
        <v>0</v>
      </c>
      <c r="C251" s="43">
        <f t="shared" si="6"/>
        <v>0</v>
      </c>
      <c r="D251" s="54">
        <f>D252+D253+D254+D255</f>
        <v>0</v>
      </c>
      <c r="E251" s="54">
        <f>E252+E253+E254+E255</f>
        <v>0</v>
      </c>
      <c r="F251" s="43">
        <f t="shared" si="7"/>
        <v>0</v>
      </c>
      <c r="G251" s="54">
        <f>G252+G253+G254+G255</f>
        <v>0</v>
      </c>
      <c r="H251" s="54">
        <f>H252+H253+H254+H255</f>
        <v>0</v>
      </c>
      <c r="I251" s="54">
        <f>I252+I253+I254+I255</f>
        <v>0</v>
      </c>
      <c r="J251" s="54">
        <f>J252+J253+J254+J255</f>
        <v>0</v>
      </c>
      <c r="K251" s="112">
        <f>K252+K253+K254+K255</f>
        <v>0</v>
      </c>
    </row>
    <row r="252" spans="1:11" ht="25.5">
      <c r="A252" s="115" t="s">
        <v>44</v>
      </c>
      <c r="B252" s="57"/>
      <c r="C252" s="45">
        <f t="shared" si="6"/>
        <v>0</v>
      </c>
      <c r="D252" s="57"/>
      <c r="E252" s="57"/>
      <c r="F252" s="45">
        <f t="shared" si="7"/>
        <v>0</v>
      </c>
      <c r="G252" s="66"/>
      <c r="H252" s="45"/>
      <c r="I252" s="66"/>
      <c r="J252" s="66"/>
      <c r="K252" s="123"/>
    </row>
    <row r="253" spans="1:11" ht="51">
      <c r="A253" s="115" t="s">
        <v>45</v>
      </c>
      <c r="B253" s="57"/>
      <c r="C253" s="45">
        <f t="shared" si="6"/>
        <v>0</v>
      </c>
      <c r="D253" s="57"/>
      <c r="E253" s="57"/>
      <c r="F253" s="45">
        <f t="shared" si="7"/>
        <v>0</v>
      </c>
      <c r="G253" s="66"/>
      <c r="H253" s="45"/>
      <c r="I253" s="66"/>
      <c r="J253" s="66"/>
      <c r="K253" s="123"/>
    </row>
    <row r="254" spans="1:11" ht="25.5">
      <c r="A254" s="115" t="s">
        <v>46</v>
      </c>
      <c r="B254" s="57"/>
      <c r="C254" s="45">
        <f t="shared" si="6"/>
        <v>0</v>
      </c>
      <c r="D254" s="57"/>
      <c r="E254" s="57"/>
      <c r="F254" s="45">
        <f t="shared" si="7"/>
        <v>0</v>
      </c>
      <c r="G254" s="66"/>
      <c r="H254" s="45"/>
      <c r="I254" s="66"/>
      <c r="J254" s="66"/>
      <c r="K254" s="123"/>
    </row>
    <row r="255" spans="1:11" ht="12.75">
      <c r="A255" s="115" t="s">
        <v>197</v>
      </c>
      <c r="B255" s="57"/>
      <c r="C255" s="45">
        <f t="shared" si="6"/>
        <v>0</v>
      </c>
      <c r="D255" s="57"/>
      <c r="E255" s="57"/>
      <c r="F255" s="45">
        <f t="shared" si="7"/>
        <v>0</v>
      </c>
      <c r="G255" s="66"/>
      <c r="H255" s="45"/>
      <c r="I255" s="66"/>
      <c r="J255" s="66"/>
      <c r="K255" s="123"/>
    </row>
    <row r="256" spans="1:11" ht="102">
      <c r="A256" s="111" t="s">
        <v>47</v>
      </c>
      <c r="B256" s="54">
        <f>B257+B260+B264+B270+B271</f>
        <v>3675</v>
      </c>
      <c r="C256" s="54">
        <f aca="true" t="shared" si="8" ref="C256:K256">C257+C260+C264+C270+C271</f>
        <v>3562.3</v>
      </c>
      <c r="D256" s="54">
        <f t="shared" si="8"/>
        <v>2615.8</v>
      </c>
      <c r="E256" s="54">
        <f t="shared" si="8"/>
        <v>195</v>
      </c>
      <c r="F256" s="43">
        <f t="shared" si="7"/>
        <v>751.5</v>
      </c>
      <c r="G256" s="54">
        <f t="shared" si="8"/>
        <v>0</v>
      </c>
      <c r="H256" s="54">
        <f t="shared" si="8"/>
        <v>0</v>
      </c>
      <c r="I256" s="54">
        <f t="shared" si="8"/>
        <v>0</v>
      </c>
      <c r="J256" s="54">
        <f t="shared" si="8"/>
        <v>0</v>
      </c>
      <c r="K256" s="112">
        <f t="shared" si="8"/>
        <v>751.5</v>
      </c>
    </row>
    <row r="257" spans="1:11" ht="25.5">
      <c r="A257" s="178" t="s">
        <v>48</v>
      </c>
      <c r="B257" s="73">
        <f>B258+B259</f>
        <v>0</v>
      </c>
      <c r="C257" s="73">
        <f aca="true" t="shared" si="9" ref="C257:K257">C258+C259</f>
        <v>0</v>
      </c>
      <c r="D257" s="73">
        <f t="shared" si="9"/>
        <v>0</v>
      </c>
      <c r="E257" s="73">
        <f t="shared" si="9"/>
        <v>0</v>
      </c>
      <c r="F257" s="74">
        <f t="shared" si="7"/>
        <v>0</v>
      </c>
      <c r="G257" s="73">
        <f t="shared" si="9"/>
        <v>0</v>
      </c>
      <c r="H257" s="73">
        <f t="shared" si="9"/>
        <v>0</v>
      </c>
      <c r="I257" s="73">
        <f t="shared" si="9"/>
        <v>0</v>
      </c>
      <c r="J257" s="73">
        <f t="shared" si="9"/>
        <v>0</v>
      </c>
      <c r="K257" s="130">
        <f t="shared" si="9"/>
        <v>0</v>
      </c>
    </row>
    <row r="258" spans="1:11" ht="25.5">
      <c r="A258" s="133" t="s">
        <v>49</v>
      </c>
      <c r="B258" s="71"/>
      <c r="C258" s="45">
        <f t="shared" si="6"/>
        <v>0</v>
      </c>
      <c r="D258" s="71"/>
      <c r="E258" s="71"/>
      <c r="F258" s="45">
        <f t="shared" si="7"/>
        <v>0</v>
      </c>
      <c r="G258" s="76"/>
      <c r="H258" s="45"/>
      <c r="I258" s="76"/>
      <c r="J258" s="76"/>
      <c r="K258" s="134"/>
    </row>
    <row r="259" spans="1:11" ht="12.75">
      <c r="A259" s="180" t="s">
        <v>197</v>
      </c>
      <c r="B259" s="71"/>
      <c r="C259" s="45">
        <f t="shared" si="6"/>
        <v>0</v>
      </c>
      <c r="D259" s="71"/>
      <c r="E259" s="71"/>
      <c r="F259" s="45">
        <f t="shared" si="7"/>
        <v>0</v>
      </c>
      <c r="G259" s="76"/>
      <c r="H259" s="45"/>
      <c r="I259" s="76"/>
      <c r="J259" s="76"/>
      <c r="K259" s="134"/>
    </row>
    <row r="260" spans="1:11" ht="51">
      <c r="A260" s="178" t="s">
        <v>50</v>
      </c>
      <c r="B260" s="73">
        <f>B261+B262+B263</f>
        <v>0</v>
      </c>
      <c r="C260" s="74">
        <f t="shared" si="6"/>
        <v>0</v>
      </c>
      <c r="D260" s="73">
        <f>D261+D262+D263</f>
        <v>0</v>
      </c>
      <c r="E260" s="73">
        <f>E261+E262+E263</f>
        <v>0</v>
      </c>
      <c r="F260" s="74">
        <f t="shared" si="7"/>
        <v>0</v>
      </c>
      <c r="G260" s="73">
        <f>G261+G262+G263</f>
        <v>0</v>
      </c>
      <c r="H260" s="73">
        <f>H261+H262+H263</f>
        <v>0</v>
      </c>
      <c r="I260" s="73">
        <f>I261+I262+I263</f>
        <v>0</v>
      </c>
      <c r="J260" s="73">
        <f>J261+J262+J263</f>
        <v>0</v>
      </c>
      <c r="K260" s="130">
        <f>K261+K262+K263</f>
        <v>0</v>
      </c>
    </row>
    <row r="261" spans="1:11" ht="38.25">
      <c r="A261" s="133" t="s">
        <v>51</v>
      </c>
      <c r="B261" s="71"/>
      <c r="C261" s="45">
        <f t="shared" si="6"/>
        <v>0</v>
      </c>
      <c r="D261" s="71"/>
      <c r="E261" s="71"/>
      <c r="F261" s="45">
        <f t="shared" si="7"/>
        <v>0</v>
      </c>
      <c r="G261" s="76"/>
      <c r="H261" s="45"/>
      <c r="I261" s="76"/>
      <c r="J261" s="76"/>
      <c r="K261" s="134"/>
    </row>
    <row r="262" spans="1:11" ht="25.5">
      <c r="A262" s="133" t="s">
        <v>52</v>
      </c>
      <c r="B262" s="71"/>
      <c r="C262" s="45">
        <f t="shared" si="6"/>
        <v>0</v>
      </c>
      <c r="D262" s="71"/>
      <c r="E262" s="71"/>
      <c r="F262" s="45">
        <f t="shared" si="7"/>
        <v>0</v>
      </c>
      <c r="G262" s="76"/>
      <c r="H262" s="45"/>
      <c r="I262" s="76"/>
      <c r="J262" s="76"/>
      <c r="K262" s="134"/>
    </row>
    <row r="263" spans="1:11" ht="12.75">
      <c r="A263" s="181" t="s">
        <v>197</v>
      </c>
      <c r="B263" s="71"/>
      <c r="C263" s="45">
        <f t="shared" si="6"/>
        <v>0</v>
      </c>
      <c r="D263" s="71"/>
      <c r="E263" s="71"/>
      <c r="F263" s="45">
        <f t="shared" si="7"/>
        <v>0</v>
      </c>
      <c r="G263" s="76"/>
      <c r="H263" s="45"/>
      <c r="I263" s="76"/>
      <c r="J263" s="76"/>
      <c r="K263" s="134"/>
    </row>
    <row r="264" spans="1:11" ht="51">
      <c r="A264" s="178" t="s">
        <v>53</v>
      </c>
      <c r="B264" s="73">
        <f>B265+B266+B267+B268+B269</f>
        <v>150</v>
      </c>
      <c r="C264" s="74">
        <f t="shared" si="6"/>
        <v>135</v>
      </c>
      <c r="D264" s="73">
        <f>D265+D266+D267+D268+D269</f>
        <v>0</v>
      </c>
      <c r="E264" s="73">
        <f>E265+E266+E267+E268+E269</f>
        <v>0</v>
      </c>
      <c r="F264" s="74">
        <f t="shared" si="7"/>
        <v>135</v>
      </c>
      <c r="G264" s="73">
        <f>G265+G266+G267+G268+G269</f>
        <v>0</v>
      </c>
      <c r="H264" s="73">
        <f>H265+H266+H267+H268+H269</f>
        <v>0</v>
      </c>
      <c r="I264" s="73">
        <f>I265+I266+I267+I268+I269</f>
        <v>0</v>
      </c>
      <c r="J264" s="73">
        <f>J265+J266+J267+J268+J269</f>
        <v>0</v>
      </c>
      <c r="K264" s="130">
        <f>K265+K266+K267+K268+K269</f>
        <v>135</v>
      </c>
    </row>
    <row r="265" spans="1:11" ht="38.25">
      <c r="A265" s="166" t="s">
        <v>54</v>
      </c>
      <c r="B265" s="71"/>
      <c r="C265" s="45">
        <f t="shared" si="6"/>
        <v>0</v>
      </c>
      <c r="D265" s="71"/>
      <c r="E265" s="71"/>
      <c r="F265" s="45">
        <f t="shared" si="7"/>
        <v>0</v>
      </c>
      <c r="G265" s="76"/>
      <c r="H265" s="45"/>
      <c r="I265" s="76"/>
      <c r="J265" s="76"/>
      <c r="K265" s="134"/>
    </row>
    <row r="266" spans="1:11" ht="51">
      <c r="A266" s="182" t="s">
        <v>55</v>
      </c>
      <c r="B266" s="71">
        <v>150</v>
      </c>
      <c r="C266" s="45">
        <f t="shared" si="6"/>
        <v>135</v>
      </c>
      <c r="D266" s="71"/>
      <c r="E266" s="71"/>
      <c r="F266" s="45">
        <f t="shared" si="7"/>
        <v>135</v>
      </c>
      <c r="G266" s="76"/>
      <c r="H266" s="45"/>
      <c r="I266" s="76"/>
      <c r="J266" s="76"/>
      <c r="K266" s="134">
        <v>135</v>
      </c>
    </row>
    <row r="267" spans="1:11" ht="38.25">
      <c r="A267" s="166" t="s">
        <v>56</v>
      </c>
      <c r="B267" s="71"/>
      <c r="C267" s="45">
        <f t="shared" si="6"/>
        <v>0</v>
      </c>
      <c r="D267" s="71"/>
      <c r="E267" s="71"/>
      <c r="F267" s="45">
        <f t="shared" si="7"/>
        <v>0</v>
      </c>
      <c r="G267" s="76"/>
      <c r="H267" s="45"/>
      <c r="I267" s="76"/>
      <c r="J267" s="76"/>
      <c r="K267" s="134"/>
    </row>
    <row r="268" spans="1:11" ht="38.25">
      <c r="A268" s="166" t="s">
        <v>57</v>
      </c>
      <c r="B268" s="71"/>
      <c r="C268" s="45">
        <f aca="true" t="shared" si="10" ref="C268:C305">D268+E268+F268</f>
        <v>0</v>
      </c>
      <c r="D268" s="71"/>
      <c r="E268" s="71"/>
      <c r="F268" s="45">
        <f aca="true" t="shared" si="11" ref="F268:F305">G268+H268+I268+J268+K268</f>
        <v>0</v>
      </c>
      <c r="G268" s="76"/>
      <c r="H268" s="45"/>
      <c r="I268" s="76"/>
      <c r="J268" s="76"/>
      <c r="K268" s="134"/>
    </row>
    <row r="269" spans="1:11" ht="38.25">
      <c r="A269" s="166" t="s">
        <v>58</v>
      </c>
      <c r="B269" s="71"/>
      <c r="C269" s="45">
        <f t="shared" si="10"/>
        <v>0</v>
      </c>
      <c r="D269" s="71"/>
      <c r="E269" s="71"/>
      <c r="F269" s="45">
        <f t="shared" si="11"/>
        <v>0</v>
      </c>
      <c r="G269" s="76"/>
      <c r="H269" s="45"/>
      <c r="I269" s="76"/>
      <c r="J269" s="76"/>
      <c r="K269" s="134"/>
    </row>
    <row r="270" spans="1:11" ht="51">
      <c r="A270" s="178" t="s">
        <v>59</v>
      </c>
      <c r="B270" s="73"/>
      <c r="C270" s="74">
        <f t="shared" si="10"/>
        <v>0</v>
      </c>
      <c r="D270" s="73"/>
      <c r="E270" s="73"/>
      <c r="F270" s="74">
        <f t="shared" si="11"/>
        <v>0</v>
      </c>
      <c r="G270" s="94"/>
      <c r="H270" s="74"/>
      <c r="I270" s="94"/>
      <c r="J270" s="94"/>
      <c r="K270" s="183"/>
    </row>
    <row r="271" spans="1:11" ht="38.25">
      <c r="A271" s="178" t="s">
        <v>60</v>
      </c>
      <c r="B271" s="73">
        <f>B272+B273+B274+B275+B276+B277+B278+B279</f>
        <v>3525</v>
      </c>
      <c r="C271" s="74">
        <f t="shared" si="10"/>
        <v>3427.3</v>
      </c>
      <c r="D271" s="73">
        <f>D272+D273+D274+D275+D276+D277+D278+D279</f>
        <v>2615.8</v>
      </c>
      <c r="E271" s="73">
        <f>E272+E273+E274+E275+E276+E277+E278+E279</f>
        <v>195</v>
      </c>
      <c r="F271" s="74">
        <f t="shared" si="11"/>
        <v>616.5</v>
      </c>
      <c r="G271" s="73">
        <f>G272+G273+G274+G275+G276+G277+G278+G279</f>
        <v>0</v>
      </c>
      <c r="H271" s="73">
        <f>H272+H273+H274+H275+H276+H277+H278+H279</f>
        <v>0</v>
      </c>
      <c r="I271" s="73">
        <f>I272+I273+I274+I275+I276+I277+I278+I279</f>
        <v>0</v>
      </c>
      <c r="J271" s="73">
        <f>J272+J273+J274+J275+J276+J277+J278+J279</f>
        <v>0</v>
      </c>
      <c r="K271" s="130">
        <f>K272+K273+K274+K275+K276+K277+K278+K279</f>
        <v>616.5</v>
      </c>
    </row>
    <row r="272" spans="1:11" ht="127.5">
      <c r="A272" s="166" t="s">
        <v>61</v>
      </c>
      <c r="B272" s="71">
        <v>25</v>
      </c>
      <c r="C272" s="45">
        <f t="shared" si="10"/>
        <v>19.5</v>
      </c>
      <c r="D272" s="71"/>
      <c r="E272" s="71"/>
      <c r="F272" s="45">
        <f t="shared" si="11"/>
        <v>19.5</v>
      </c>
      <c r="G272" s="76"/>
      <c r="H272" s="45"/>
      <c r="I272" s="76"/>
      <c r="J272" s="76"/>
      <c r="K272" s="134">
        <v>19.5</v>
      </c>
    </row>
    <row r="273" spans="1:11" ht="51">
      <c r="A273" s="166" t="s">
        <v>62</v>
      </c>
      <c r="B273" s="71">
        <v>3100</v>
      </c>
      <c r="C273" s="45">
        <f t="shared" si="10"/>
        <v>3009.8</v>
      </c>
      <c r="D273" s="71">
        <v>2615.8</v>
      </c>
      <c r="E273" s="71">
        <v>195</v>
      </c>
      <c r="F273" s="45">
        <f t="shared" si="11"/>
        <v>199</v>
      </c>
      <c r="G273" s="76"/>
      <c r="H273" s="45"/>
      <c r="I273" s="76"/>
      <c r="J273" s="76"/>
      <c r="K273" s="134">
        <v>199</v>
      </c>
    </row>
    <row r="274" spans="1:11" ht="25.5">
      <c r="A274" s="166" t="s">
        <v>63</v>
      </c>
      <c r="B274" s="71">
        <v>200</v>
      </c>
      <c r="C274" s="45">
        <f t="shared" si="10"/>
        <v>199</v>
      </c>
      <c r="D274" s="71"/>
      <c r="E274" s="71"/>
      <c r="F274" s="45">
        <f t="shared" si="11"/>
        <v>199</v>
      </c>
      <c r="G274" s="76"/>
      <c r="H274" s="45"/>
      <c r="I274" s="76"/>
      <c r="J274" s="76"/>
      <c r="K274" s="134">
        <v>199</v>
      </c>
    </row>
    <row r="275" spans="1:11" ht="12.75">
      <c r="A275" s="166" t="s">
        <v>64</v>
      </c>
      <c r="B275" s="71"/>
      <c r="C275" s="45">
        <f t="shared" si="10"/>
        <v>0</v>
      </c>
      <c r="D275" s="71"/>
      <c r="E275" s="71"/>
      <c r="F275" s="45">
        <f t="shared" si="11"/>
        <v>0</v>
      </c>
      <c r="G275" s="76"/>
      <c r="H275" s="45"/>
      <c r="I275" s="76"/>
      <c r="J275" s="76"/>
      <c r="K275" s="134"/>
    </row>
    <row r="276" spans="1:11" ht="38.25">
      <c r="A276" s="166" t="s">
        <v>65</v>
      </c>
      <c r="B276" s="71"/>
      <c r="C276" s="45">
        <f t="shared" si="10"/>
        <v>0</v>
      </c>
      <c r="D276" s="71"/>
      <c r="E276" s="71"/>
      <c r="F276" s="45">
        <f t="shared" si="11"/>
        <v>0</v>
      </c>
      <c r="G276" s="76"/>
      <c r="H276" s="45"/>
      <c r="I276" s="76"/>
      <c r="J276" s="76"/>
      <c r="K276" s="134"/>
    </row>
    <row r="277" spans="1:11" ht="38.25">
      <c r="A277" s="166" t="s">
        <v>66</v>
      </c>
      <c r="B277" s="71">
        <v>200</v>
      </c>
      <c r="C277" s="45">
        <f t="shared" si="10"/>
        <v>199</v>
      </c>
      <c r="D277" s="71"/>
      <c r="E277" s="71"/>
      <c r="F277" s="45">
        <f t="shared" si="11"/>
        <v>199</v>
      </c>
      <c r="G277" s="76"/>
      <c r="H277" s="45"/>
      <c r="I277" s="76"/>
      <c r="J277" s="76"/>
      <c r="K277" s="134">
        <v>199</v>
      </c>
    </row>
    <row r="278" spans="1:11" ht="38.25">
      <c r="A278" s="166" t="s">
        <v>67</v>
      </c>
      <c r="B278" s="71"/>
      <c r="C278" s="45">
        <f t="shared" si="10"/>
        <v>0</v>
      </c>
      <c r="D278" s="71"/>
      <c r="E278" s="71"/>
      <c r="F278" s="45">
        <f t="shared" si="11"/>
        <v>0</v>
      </c>
      <c r="G278" s="76"/>
      <c r="H278" s="45"/>
      <c r="I278" s="76"/>
      <c r="J278" s="76"/>
      <c r="K278" s="134"/>
    </row>
    <row r="279" spans="1:11" ht="38.25">
      <c r="A279" s="166" t="s">
        <v>68</v>
      </c>
      <c r="B279" s="71"/>
      <c r="C279" s="45">
        <f t="shared" si="10"/>
        <v>0</v>
      </c>
      <c r="D279" s="71"/>
      <c r="E279" s="71"/>
      <c r="F279" s="45">
        <f t="shared" si="11"/>
        <v>0</v>
      </c>
      <c r="G279" s="76"/>
      <c r="H279" s="45"/>
      <c r="I279" s="76"/>
      <c r="J279" s="76"/>
      <c r="K279" s="134"/>
    </row>
    <row r="280" spans="1:11" ht="51">
      <c r="A280" s="111" t="s">
        <v>69</v>
      </c>
      <c r="B280" s="54">
        <f>B281+B282+B283</f>
        <v>0</v>
      </c>
      <c r="C280" s="43">
        <f t="shared" si="10"/>
        <v>0</v>
      </c>
      <c r="D280" s="54">
        <f>D281+D282+D283</f>
        <v>0</v>
      </c>
      <c r="E280" s="54">
        <f>E281+E282+E283</f>
        <v>0</v>
      </c>
      <c r="F280" s="43">
        <f t="shared" si="11"/>
        <v>0</v>
      </c>
      <c r="G280" s="54">
        <f>G281+G282+G283</f>
        <v>0</v>
      </c>
      <c r="H280" s="54">
        <f>H281+H282+H283</f>
        <v>0</v>
      </c>
      <c r="I280" s="54">
        <f>I281+I282+I283</f>
        <v>0</v>
      </c>
      <c r="J280" s="54">
        <f>J281+J282+J283</f>
        <v>0</v>
      </c>
      <c r="K280" s="112">
        <f>K281+K282+K283</f>
        <v>0</v>
      </c>
    </row>
    <row r="281" spans="1:11" ht="51">
      <c r="A281" s="133" t="s">
        <v>70</v>
      </c>
      <c r="B281" s="71"/>
      <c r="C281" s="45">
        <f t="shared" si="10"/>
        <v>0</v>
      </c>
      <c r="D281" s="71"/>
      <c r="E281" s="71"/>
      <c r="F281" s="45">
        <f t="shared" si="11"/>
        <v>0</v>
      </c>
      <c r="G281" s="76"/>
      <c r="H281" s="45"/>
      <c r="I281" s="76"/>
      <c r="J281" s="76"/>
      <c r="K281" s="134"/>
    </row>
    <row r="282" spans="1:11" ht="25.5">
      <c r="A282" s="133" t="s">
        <v>71</v>
      </c>
      <c r="B282" s="71"/>
      <c r="C282" s="45">
        <f t="shared" si="10"/>
        <v>0</v>
      </c>
      <c r="D282" s="71"/>
      <c r="E282" s="71"/>
      <c r="F282" s="45">
        <f t="shared" si="11"/>
        <v>0</v>
      </c>
      <c r="G282" s="76"/>
      <c r="H282" s="45"/>
      <c r="I282" s="76"/>
      <c r="J282" s="76"/>
      <c r="K282" s="134"/>
    </row>
    <row r="283" spans="1:11" ht="25.5">
      <c r="A283" s="133" t="s">
        <v>72</v>
      </c>
      <c r="B283" s="71"/>
      <c r="C283" s="45">
        <f t="shared" si="10"/>
        <v>0</v>
      </c>
      <c r="D283" s="71"/>
      <c r="E283" s="71"/>
      <c r="F283" s="45">
        <f t="shared" si="11"/>
        <v>0</v>
      </c>
      <c r="G283" s="76"/>
      <c r="H283" s="45"/>
      <c r="I283" s="76"/>
      <c r="J283" s="76"/>
      <c r="K283" s="134"/>
    </row>
    <row r="284" spans="1:11" ht="12.75">
      <c r="A284" s="111" t="s">
        <v>73</v>
      </c>
      <c r="B284" s="54">
        <f>B285+B286+B287+B288</f>
        <v>0</v>
      </c>
      <c r="C284" s="43">
        <f t="shared" si="10"/>
        <v>0</v>
      </c>
      <c r="D284" s="54">
        <f>D285+D286+D287+D288</f>
        <v>0</v>
      </c>
      <c r="E284" s="54">
        <f>E285+E286+E287+E288</f>
        <v>0</v>
      </c>
      <c r="F284" s="43">
        <f t="shared" si="11"/>
        <v>0</v>
      </c>
      <c r="G284" s="54">
        <f>G285+G286+G287+G288</f>
        <v>0</v>
      </c>
      <c r="H284" s="54">
        <f>H285+H286+H287+H288</f>
        <v>0</v>
      </c>
      <c r="I284" s="54">
        <f>I285+I286+I287+I288</f>
        <v>0</v>
      </c>
      <c r="J284" s="54">
        <f>J285+J286+J287+J288</f>
        <v>0</v>
      </c>
      <c r="K284" s="112">
        <f>K285+K286+K287+K288</f>
        <v>0</v>
      </c>
    </row>
    <row r="285" spans="1:11" ht="25.5">
      <c r="A285" s="133" t="s">
        <v>74</v>
      </c>
      <c r="B285" s="71"/>
      <c r="C285" s="45">
        <f t="shared" si="10"/>
        <v>0</v>
      </c>
      <c r="D285" s="71"/>
      <c r="E285" s="71"/>
      <c r="F285" s="45">
        <f t="shared" si="11"/>
        <v>0</v>
      </c>
      <c r="G285" s="76"/>
      <c r="H285" s="45"/>
      <c r="I285" s="76"/>
      <c r="J285" s="76"/>
      <c r="K285" s="134"/>
    </row>
    <row r="286" spans="1:11" ht="51">
      <c r="A286" s="181" t="s">
        <v>75</v>
      </c>
      <c r="B286" s="71"/>
      <c r="C286" s="45">
        <f t="shared" si="10"/>
        <v>0</v>
      </c>
      <c r="D286" s="71"/>
      <c r="E286" s="71"/>
      <c r="F286" s="45">
        <f t="shared" si="11"/>
        <v>0</v>
      </c>
      <c r="G286" s="76"/>
      <c r="H286" s="45"/>
      <c r="I286" s="76"/>
      <c r="J286" s="76"/>
      <c r="K286" s="134"/>
    </row>
    <row r="287" spans="1:11" ht="25.5">
      <c r="A287" s="181" t="s">
        <v>76</v>
      </c>
      <c r="B287" s="71"/>
      <c r="C287" s="45">
        <f t="shared" si="10"/>
        <v>0</v>
      </c>
      <c r="D287" s="71"/>
      <c r="E287" s="71"/>
      <c r="F287" s="45">
        <f t="shared" si="11"/>
        <v>0</v>
      </c>
      <c r="G287" s="76"/>
      <c r="H287" s="45"/>
      <c r="I287" s="76"/>
      <c r="J287" s="76"/>
      <c r="K287" s="134"/>
    </row>
    <row r="288" spans="1:11" ht="25.5">
      <c r="A288" s="181" t="s">
        <v>77</v>
      </c>
      <c r="B288" s="71"/>
      <c r="C288" s="45">
        <f t="shared" si="10"/>
        <v>0</v>
      </c>
      <c r="D288" s="71"/>
      <c r="E288" s="71"/>
      <c r="F288" s="45">
        <f t="shared" si="11"/>
        <v>0</v>
      </c>
      <c r="G288" s="76"/>
      <c r="H288" s="45"/>
      <c r="I288" s="76"/>
      <c r="J288" s="76"/>
      <c r="K288" s="134"/>
    </row>
    <row r="289" spans="1:11" ht="38.25">
      <c r="A289" s="111" t="s">
        <v>78</v>
      </c>
      <c r="B289" s="54">
        <f>B290+B295+B296</f>
        <v>205</v>
      </c>
      <c r="C289" s="43">
        <f t="shared" si="10"/>
        <v>192.4</v>
      </c>
      <c r="D289" s="54">
        <f>D290+D295+D296</f>
        <v>0</v>
      </c>
      <c r="E289" s="54">
        <f>E290+E295+E296</f>
        <v>0</v>
      </c>
      <c r="F289" s="43">
        <f t="shared" si="11"/>
        <v>192.4</v>
      </c>
      <c r="G289" s="54">
        <f>G290+G295+G296</f>
        <v>0</v>
      </c>
      <c r="H289" s="54">
        <f>H290+H295+H296</f>
        <v>0</v>
      </c>
      <c r="I289" s="54">
        <f>I290+I295+I296</f>
        <v>0</v>
      </c>
      <c r="J289" s="54">
        <f>J290+J295+J296</f>
        <v>0</v>
      </c>
      <c r="K289" s="112">
        <f>K290+K295+K296</f>
        <v>192.4</v>
      </c>
    </row>
    <row r="290" spans="1:11" ht="25.5">
      <c r="A290" s="144" t="s">
        <v>79</v>
      </c>
      <c r="B290" s="75">
        <f>B291+B292+B293+B294</f>
        <v>5</v>
      </c>
      <c r="C290" s="56">
        <f t="shared" si="10"/>
        <v>2.4</v>
      </c>
      <c r="D290" s="75">
        <f>D291+D292+D293+D294</f>
        <v>0</v>
      </c>
      <c r="E290" s="75">
        <f>E291+E292+E293+E294</f>
        <v>0</v>
      </c>
      <c r="F290" s="56">
        <f t="shared" si="11"/>
        <v>2.4</v>
      </c>
      <c r="G290" s="75">
        <f>G291+G292+G293+G294</f>
        <v>0</v>
      </c>
      <c r="H290" s="75">
        <f>H291+H292+H293+H294</f>
        <v>0</v>
      </c>
      <c r="I290" s="75">
        <f>I291+I292+I293+I294</f>
        <v>0</v>
      </c>
      <c r="J290" s="75">
        <f>J291+J292+J293+J294</f>
        <v>0</v>
      </c>
      <c r="K290" s="132">
        <f>K291+K292+K293+K294</f>
        <v>2.4</v>
      </c>
    </row>
    <row r="291" spans="1:11" ht="12.75">
      <c r="A291" s="137" t="s">
        <v>80</v>
      </c>
      <c r="B291" s="59">
        <v>5</v>
      </c>
      <c r="C291" s="45">
        <f t="shared" si="10"/>
        <v>2.4</v>
      </c>
      <c r="D291" s="59"/>
      <c r="E291" s="59"/>
      <c r="F291" s="45">
        <f t="shared" si="11"/>
        <v>2.4</v>
      </c>
      <c r="G291" s="78"/>
      <c r="H291" s="45"/>
      <c r="I291" s="78"/>
      <c r="J291" s="78"/>
      <c r="K291" s="138">
        <v>2.4</v>
      </c>
    </row>
    <row r="292" spans="1:11" ht="12.75">
      <c r="A292" s="137" t="s">
        <v>81</v>
      </c>
      <c r="B292" s="59"/>
      <c r="C292" s="45">
        <f t="shared" si="10"/>
        <v>0</v>
      </c>
      <c r="D292" s="59"/>
      <c r="E292" s="59"/>
      <c r="F292" s="45">
        <f t="shared" si="11"/>
        <v>0</v>
      </c>
      <c r="G292" s="78"/>
      <c r="H292" s="45"/>
      <c r="I292" s="78"/>
      <c r="J292" s="78"/>
      <c r="K292" s="138"/>
    </row>
    <row r="293" spans="1:11" ht="12.75">
      <c r="A293" s="137" t="s">
        <v>82</v>
      </c>
      <c r="B293" s="59"/>
      <c r="C293" s="45">
        <f t="shared" si="10"/>
        <v>0</v>
      </c>
      <c r="D293" s="59"/>
      <c r="E293" s="59"/>
      <c r="F293" s="45">
        <f t="shared" si="11"/>
        <v>0</v>
      </c>
      <c r="G293" s="78"/>
      <c r="H293" s="45"/>
      <c r="I293" s="78"/>
      <c r="J293" s="78"/>
      <c r="K293" s="138"/>
    </row>
    <row r="294" spans="1:11" ht="25.5">
      <c r="A294" s="137" t="s">
        <v>83</v>
      </c>
      <c r="B294" s="59"/>
      <c r="C294" s="45">
        <f t="shared" si="10"/>
        <v>0</v>
      </c>
      <c r="D294" s="59"/>
      <c r="E294" s="59"/>
      <c r="F294" s="45">
        <f t="shared" si="11"/>
        <v>0</v>
      </c>
      <c r="G294" s="78"/>
      <c r="H294" s="45"/>
      <c r="I294" s="78"/>
      <c r="J294" s="78"/>
      <c r="K294" s="138"/>
    </row>
    <row r="295" spans="1:11" ht="12.75">
      <c r="A295" s="144" t="s">
        <v>84</v>
      </c>
      <c r="B295" s="75">
        <v>200</v>
      </c>
      <c r="C295" s="56">
        <f t="shared" si="10"/>
        <v>190</v>
      </c>
      <c r="D295" s="75"/>
      <c r="E295" s="75"/>
      <c r="F295" s="56">
        <f t="shared" si="11"/>
        <v>190</v>
      </c>
      <c r="G295" s="85"/>
      <c r="H295" s="56"/>
      <c r="I295" s="85"/>
      <c r="J295" s="85"/>
      <c r="K295" s="154">
        <v>190</v>
      </c>
    </row>
    <row r="296" spans="1:11" ht="12.75">
      <c r="A296" s="144" t="s">
        <v>85</v>
      </c>
      <c r="B296" s="75"/>
      <c r="C296" s="56">
        <f t="shared" si="10"/>
        <v>0</v>
      </c>
      <c r="D296" s="75"/>
      <c r="E296" s="75"/>
      <c r="F296" s="56">
        <f t="shared" si="11"/>
        <v>0</v>
      </c>
      <c r="G296" s="85"/>
      <c r="H296" s="56"/>
      <c r="I296" s="85"/>
      <c r="J296" s="85"/>
      <c r="K296" s="154"/>
    </row>
    <row r="297" spans="1:11" ht="38.25">
      <c r="A297" s="111" t="s">
        <v>86</v>
      </c>
      <c r="B297" s="54">
        <f>B298+B299+B300+B301+B302+B303+B304</f>
        <v>3850</v>
      </c>
      <c r="C297" s="43">
        <f t="shared" si="10"/>
        <v>3687.6</v>
      </c>
      <c r="D297" s="54">
        <f>D298+D299+D300+D301+D302+D303+D304</f>
        <v>2852.6</v>
      </c>
      <c r="E297" s="54">
        <f>E298+E299+E300+E301+E302+E303+E304</f>
        <v>400</v>
      </c>
      <c r="F297" s="43">
        <f t="shared" si="11"/>
        <v>435</v>
      </c>
      <c r="G297" s="54">
        <f>G298+G299+G300+G301+G302+G303+G304</f>
        <v>0</v>
      </c>
      <c r="H297" s="54">
        <f>H298+H299+H300+H301+H302+H303+H304</f>
        <v>0</v>
      </c>
      <c r="I297" s="54">
        <f>I298+I299+I300+I301+I302+I303+I304</f>
        <v>0</v>
      </c>
      <c r="J297" s="54">
        <f>J298+J299+J300+J301+J302+J303+J304</f>
        <v>0</v>
      </c>
      <c r="K297" s="112">
        <f>K298+K299+K300+K301+K302+K303+K304</f>
        <v>435</v>
      </c>
    </row>
    <row r="298" spans="1:11" ht="38.25">
      <c r="A298" s="166" t="s">
        <v>87</v>
      </c>
      <c r="B298" s="71">
        <v>3500</v>
      </c>
      <c r="C298" s="45">
        <f t="shared" si="10"/>
        <v>3351.6</v>
      </c>
      <c r="D298" s="71">
        <v>2852.6</v>
      </c>
      <c r="E298" s="71">
        <v>400</v>
      </c>
      <c r="F298" s="45">
        <f t="shared" si="11"/>
        <v>99</v>
      </c>
      <c r="G298" s="76"/>
      <c r="H298" s="45"/>
      <c r="I298" s="76"/>
      <c r="J298" s="76"/>
      <c r="K298" s="134">
        <v>99</v>
      </c>
    </row>
    <row r="299" spans="1:11" ht="25.5">
      <c r="A299" s="168" t="s">
        <v>88</v>
      </c>
      <c r="B299" s="95">
        <v>200</v>
      </c>
      <c r="C299" s="45">
        <f t="shared" si="10"/>
        <v>199</v>
      </c>
      <c r="D299" s="95"/>
      <c r="E299" s="95"/>
      <c r="F299" s="45">
        <f t="shared" si="11"/>
        <v>199</v>
      </c>
      <c r="G299" s="96"/>
      <c r="H299" s="45"/>
      <c r="I299" s="96"/>
      <c r="J299" s="96"/>
      <c r="K299" s="184">
        <v>199</v>
      </c>
    </row>
    <row r="300" spans="1:11" ht="25.5">
      <c r="A300" s="166" t="s">
        <v>89</v>
      </c>
      <c r="B300" s="90"/>
      <c r="C300" s="45">
        <f t="shared" si="10"/>
        <v>0</v>
      </c>
      <c r="D300" s="90"/>
      <c r="E300" s="90"/>
      <c r="F300" s="45">
        <f t="shared" si="11"/>
        <v>0</v>
      </c>
      <c r="G300" s="91"/>
      <c r="H300" s="45"/>
      <c r="I300" s="91"/>
      <c r="J300" s="91"/>
      <c r="K300" s="176"/>
    </row>
    <row r="301" spans="1:11" ht="12.75">
      <c r="A301" s="166" t="s">
        <v>90</v>
      </c>
      <c r="B301" s="90"/>
      <c r="C301" s="45">
        <f t="shared" si="10"/>
        <v>0</v>
      </c>
      <c r="D301" s="90"/>
      <c r="E301" s="90"/>
      <c r="F301" s="45">
        <f t="shared" si="11"/>
        <v>0</v>
      </c>
      <c r="G301" s="91"/>
      <c r="H301" s="45"/>
      <c r="I301" s="91"/>
      <c r="J301" s="91"/>
      <c r="K301" s="176"/>
    </row>
    <row r="302" spans="1:11" ht="12.75">
      <c r="A302" s="166" t="s">
        <v>91</v>
      </c>
      <c r="B302" s="90">
        <v>70</v>
      </c>
      <c r="C302" s="45">
        <f t="shared" si="10"/>
        <v>67</v>
      </c>
      <c r="D302" s="90"/>
      <c r="E302" s="90"/>
      <c r="F302" s="45">
        <f t="shared" si="11"/>
        <v>67</v>
      </c>
      <c r="G302" s="91"/>
      <c r="H302" s="45"/>
      <c r="I302" s="91"/>
      <c r="J302" s="91"/>
      <c r="K302" s="176">
        <v>67</v>
      </c>
    </row>
    <row r="303" spans="1:11" ht="25.5">
      <c r="A303" s="182" t="s">
        <v>92</v>
      </c>
      <c r="B303" s="97">
        <v>80</v>
      </c>
      <c r="C303" s="45">
        <f t="shared" si="10"/>
        <v>70</v>
      </c>
      <c r="D303" s="97"/>
      <c r="E303" s="97"/>
      <c r="F303" s="45">
        <f t="shared" si="11"/>
        <v>70</v>
      </c>
      <c r="G303" s="98"/>
      <c r="H303" s="45"/>
      <c r="I303" s="98"/>
      <c r="J303" s="98"/>
      <c r="K303" s="185">
        <v>70</v>
      </c>
    </row>
    <row r="304" spans="1:11" ht="12.75">
      <c r="A304" s="166" t="s">
        <v>93</v>
      </c>
      <c r="B304" s="90"/>
      <c r="C304" s="45">
        <f t="shared" si="10"/>
        <v>0</v>
      </c>
      <c r="D304" s="90"/>
      <c r="E304" s="90"/>
      <c r="F304" s="45">
        <f t="shared" si="11"/>
        <v>0</v>
      </c>
      <c r="G304" s="91"/>
      <c r="H304" s="45"/>
      <c r="I304" s="91"/>
      <c r="J304" s="91"/>
      <c r="K304" s="176"/>
    </row>
    <row r="305" spans="1:11" ht="38.25">
      <c r="A305" s="111" t="s">
        <v>94</v>
      </c>
      <c r="B305" s="54"/>
      <c r="C305" s="43">
        <f t="shared" si="10"/>
        <v>0</v>
      </c>
      <c r="D305" s="54"/>
      <c r="E305" s="54"/>
      <c r="F305" s="43">
        <f t="shared" si="11"/>
        <v>0</v>
      </c>
      <c r="G305" s="99"/>
      <c r="H305" s="43"/>
      <c r="I305" s="99"/>
      <c r="J305" s="99"/>
      <c r="K305" s="186"/>
    </row>
    <row r="306" spans="1:11" ht="12.75">
      <c r="A306" s="174"/>
      <c r="B306" s="69"/>
      <c r="C306" s="45"/>
      <c r="D306" s="69"/>
      <c r="E306" s="69"/>
      <c r="F306" s="45"/>
      <c r="G306" s="100"/>
      <c r="H306" s="45"/>
      <c r="I306" s="100"/>
      <c r="J306" s="100"/>
      <c r="K306" s="187"/>
    </row>
    <row r="307" spans="1:11" ht="13.5" thickBot="1">
      <c r="A307" s="188"/>
      <c r="B307" s="189"/>
      <c r="C307" s="190"/>
      <c r="D307" s="189"/>
      <c r="E307" s="189"/>
      <c r="F307" s="190"/>
      <c r="G307" s="191"/>
      <c r="H307" s="190"/>
      <c r="I307" s="191"/>
      <c r="J307" s="191"/>
      <c r="K307" s="192"/>
    </row>
    <row r="308" spans="2:11" ht="12.75">
      <c r="B308" s="11"/>
      <c r="C308" s="11"/>
      <c r="D308" s="11"/>
      <c r="E308" s="11"/>
      <c r="F308" s="12"/>
      <c r="G308" s="11"/>
      <c r="H308" s="11"/>
      <c r="I308" s="11"/>
      <c r="J308" s="11"/>
      <c r="K308" s="11"/>
    </row>
    <row r="309" spans="1:11" ht="12.75">
      <c r="A309" s="262" t="s">
        <v>547</v>
      </c>
      <c r="B309" s="262"/>
      <c r="C309" s="262"/>
      <c r="D309" s="262"/>
      <c r="E309" s="262"/>
      <c r="F309" s="244" t="s">
        <v>95</v>
      </c>
      <c r="G309" s="244"/>
      <c r="H309" s="244" t="s">
        <v>548</v>
      </c>
      <c r="I309" s="244"/>
      <c r="J309" s="244"/>
      <c r="K309" s="13"/>
    </row>
    <row r="310" spans="1:11" ht="12.75">
      <c r="A310" s="27"/>
      <c r="B310" s="254" t="s">
        <v>96</v>
      </c>
      <c r="C310" s="254"/>
      <c r="D310"/>
      <c r="E310" s="16"/>
      <c r="F310" s="15" t="s">
        <v>97</v>
      </c>
      <c r="G310" s="16"/>
      <c r="H310"/>
      <c r="I310"/>
      <c r="J310"/>
      <c r="K310"/>
    </row>
    <row r="311" spans="1:11" ht="12.75">
      <c r="A311" s="27"/>
      <c r="B311" s="6"/>
      <c r="C311"/>
      <c r="D311"/>
      <c r="E311" s="16"/>
      <c r="F311" s="15"/>
      <c r="G311" s="16"/>
      <c r="H311"/>
      <c r="I311"/>
      <c r="J311"/>
      <c r="K311"/>
    </row>
    <row r="312" spans="1:11" ht="12.75">
      <c r="A312" s="27" t="s">
        <v>98</v>
      </c>
      <c r="B312" s="6"/>
      <c r="C312" s="249" t="s">
        <v>549</v>
      </c>
      <c r="D312" s="249"/>
      <c r="E312" s="249"/>
      <c r="F312" s="15"/>
      <c r="G312" s="16"/>
      <c r="H312"/>
      <c r="I312"/>
      <c r="J312"/>
      <c r="K312"/>
    </row>
    <row r="313" spans="2:11" ht="12.75">
      <c r="B313" s="11"/>
      <c r="C313" s="11"/>
      <c r="D313" s="11"/>
      <c r="E313" s="11"/>
      <c r="F313" s="12"/>
      <c r="G313" s="11"/>
      <c r="H313" s="11"/>
      <c r="I313" s="11"/>
      <c r="J313" s="11"/>
      <c r="K313" s="11"/>
    </row>
    <row r="314" spans="2:11" ht="12.75">
      <c r="B314" s="11"/>
      <c r="C314" s="11"/>
      <c r="D314" s="11"/>
      <c r="E314" s="11"/>
      <c r="F314" s="12"/>
      <c r="G314" s="11"/>
      <c r="H314" s="11"/>
      <c r="I314" s="11"/>
      <c r="J314" s="11"/>
      <c r="K314" s="11"/>
    </row>
    <row r="315" spans="1:11" ht="12.75">
      <c r="A315" s="16"/>
      <c r="B315"/>
      <c r="C315"/>
      <c r="D315"/>
      <c r="E315"/>
      <c r="F315" s="15"/>
      <c r="G315" s="16"/>
      <c r="H315"/>
      <c r="I315" s="11"/>
      <c r="J315" s="11"/>
      <c r="K315" s="11"/>
    </row>
    <row r="316" spans="2:11" ht="12.75">
      <c r="B316" s="11"/>
      <c r="C316" s="11"/>
      <c r="D316" s="11"/>
      <c r="E316" s="11"/>
      <c r="F316" s="12"/>
      <c r="G316" s="11"/>
      <c r="H316" s="11"/>
      <c r="I316" s="11"/>
      <c r="J316" s="11"/>
      <c r="K316" s="11"/>
    </row>
    <row r="317" spans="2:11" ht="12.75">
      <c r="B317" s="11"/>
      <c r="C317" s="11"/>
      <c r="D317" s="11"/>
      <c r="E317" s="11"/>
      <c r="F317" s="12"/>
      <c r="G317" s="11"/>
      <c r="H317" s="11"/>
      <c r="I317" s="11"/>
      <c r="J317" s="11"/>
      <c r="K317" s="11"/>
    </row>
    <row r="318" spans="2:11" ht="12.75">
      <c r="B318" s="11"/>
      <c r="C318" s="11"/>
      <c r="D318" s="11"/>
      <c r="E318" s="11"/>
      <c r="F318" s="12"/>
      <c r="G318" s="11"/>
      <c r="H318" s="11"/>
      <c r="I318" s="11"/>
      <c r="J318" s="11"/>
      <c r="K318" s="11"/>
    </row>
    <row r="319" spans="2:11" ht="12.75">
      <c r="B319" s="11"/>
      <c r="C319" s="11"/>
      <c r="D319" s="11"/>
      <c r="E319" s="11"/>
      <c r="F319" s="12"/>
      <c r="G319" s="11"/>
      <c r="H319" s="11"/>
      <c r="I319" s="11"/>
      <c r="J319" s="11"/>
      <c r="K319" s="11"/>
    </row>
    <row r="320" spans="2:11" ht="12.75">
      <c r="B320" s="11"/>
      <c r="C320" s="11"/>
      <c r="D320" s="11"/>
      <c r="E320" s="11"/>
      <c r="F320" s="12"/>
      <c r="G320" s="11"/>
      <c r="H320" s="11"/>
      <c r="I320" s="11"/>
      <c r="J320" s="11"/>
      <c r="K320" s="11"/>
    </row>
    <row r="321" spans="2:11" ht="12.75">
      <c r="B321" s="11"/>
      <c r="C321" s="11"/>
      <c r="D321" s="11"/>
      <c r="E321" s="11"/>
      <c r="F321" s="12"/>
      <c r="G321" s="11"/>
      <c r="H321" s="11"/>
      <c r="I321" s="11"/>
      <c r="J321" s="11"/>
      <c r="K321" s="11"/>
    </row>
    <row r="322" spans="2:11" ht="12.75">
      <c r="B322" s="11"/>
      <c r="C322" s="11"/>
      <c r="D322" s="11"/>
      <c r="E322" s="11"/>
      <c r="F322" s="12"/>
      <c r="G322" s="11"/>
      <c r="H322" s="11"/>
      <c r="I322" s="11"/>
      <c r="J322" s="11"/>
      <c r="K322" s="11"/>
    </row>
    <row r="323" spans="2:11" ht="12.75">
      <c r="B323" s="11"/>
      <c r="C323" s="11"/>
      <c r="D323" s="11"/>
      <c r="E323" s="11"/>
      <c r="F323" s="12"/>
      <c r="G323" s="11"/>
      <c r="H323" s="11"/>
      <c r="I323" s="11"/>
      <c r="J323" s="11"/>
      <c r="K323" s="11"/>
    </row>
    <row r="324" spans="2:11" ht="12.75">
      <c r="B324" s="11"/>
      <c r="C324" s="11"/>
      <c r="D324" s="11"/>
      <c r="E324" s="11"/>
      <c r="F324" s="12"/>
      <c r="G324" s="11"/>
      <c r="H324" s="11"/>
      <c r="I324" s="11"/>
      <c r="J324" s="11"/>
      <c r="K324" s="11"/>
    </row>
    <row r="325" spans="2:11" ht="12.75">
      <c r="B325" s="11"/>
      <c r="C325" s="11"/>
      <c r="D325" s="11"/>
      <c r="E325" s="11"/>
      <c r="F325" s="12"/>
      <c r="G325" s="11"/>
      <c r="H325" s="11"/>
      <c r="I325" s="11"/>
      <c r="J325" s="11"/>
      <c r="K325" s="11"/>
    </row>
    <row r="326" spans="2:11" ht="12.75">
      <c r="B326" s="11"/>
      <c r="C326" s="11"/>
      <c r="D326" s="11"/>
      <c r="E326" s="11"/>
      <c r="F326" s="12"/>
      <c r="G326" s="11"/>
      <c r="H326" s="11"/>
      <c r="I326" s="11"/>
      <c r="J326" s="11"/>
      <c r="K326" s="11"/>
    </row>
    <row r="327" spans="2:11" ht="12.75">
      <c r="B327" s="11"/>
      <c r="C327" s="11"/>
      <c r="D327" s="11"/>
      <c r="E327" s="11"/>
      <c r="F327" s="12"/>
      <c r="G327" s="11"/>
      <c r="H327" s="11"/>
      <c r="I327" s="11"/>
      <c r="J327" s="11"/>
      <c r="K327" s="11"/>
    </row>
    <row r="328" spans="1:11" s="16" customFormat="1" ht="12.75">
      <c r="A328" s="10"/>
      <c r="B328" s="11"/>
      <c r="C328" s="11"/>
      <c r="D328" s="11"/>
      <c r="E328" s="11"/>
      <c r="F328" s="12"/>
      <c r="G328" s="11"/>
      <c r="H328" s="11"/>
      <c r="I328" s="11"/>
      <c r="J328" s="11"/>
      <c r="K328" s="11"/>
    </row>
    <row r="329" spans="1:11" s="16" customFormat="1" ht="12.75">
      <c r="A329" s="10"/>
      <c r="B329" s="11"/>
      <c r="C329" s="11"/>
      <c r="D329" s="11"/>
      <c r="E329" s="11"/>
      <c r="F329" s="12"/>
      <c r="G329" s="11"/>
      <c r="H329" s="11"/>
      <c r="I329" s="11"/>
      <c r="J329" s="11"/>
      <c r="K329" s="11"/>
    </row>
    <row r="330" spans="1:11" s="16" customFormat="1" ht="12.75">
      <c r="A330" s="10"/>
      <c r="B330" s="11"/>
      <c r="C330" s="11"/>
      <c r="D330" s="11"/>
      <c r="E330" s="11"/>
      <c r="F330" s="12"/>
      <c r="G330" s="11"/>
      <c r="H330" s="11"/>
      <c r="I330" s="11"/>
      <c r="J330" s="11"/>
      <c r="K330" s="11"/>
    </row>
  </sheetData>
  <sheetProtection/>
  <mergeCells count="19">
    <mergeCell ref="C312:E312"/>
    <mergeCell ref="A3:K3"/>
    <mergeCell ref="A7:A9"/>
    <mergeCell ref="B310:C310"/>
    <mergeCell ref="D7:K7"/>
    <mergeCell ref="A4:K4"/>
    <mergeCell ref="A5:K5"/>
    <mergeCell ref="A6:K6"/>
    <mergeCell ref="A309:E309"/>
    <mergeCell ref="H309:J309"/>
    <mergeCell ref="J1:K1"/>
    <mergeCell ref="F309:G309"/>
    <mergeCell ref="A2:K2"/>
    <mergeCell ref="B7:B9"/>
    <mergeCell ref="C7:C9"/>
    <mergeCell ref="D8:D9"/>
    <mergeCell ref="E8:E9"/>
    <mergeCell ref="F8:F9"/>
    <mergeCell ref="G8:K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zoomScaleSheetLayoutView="100" zoomScalePageLayoutView="0" workbookViewId="0" topLeftCell="A46">
      <selection activeCell="A71" sqref="A71:J74"/>
    </sheetView>
  </sheetViews>
  <sheetFormatPr defaultColWidth="9.140625" defaultRowHeight="12.75"/>
  <cols>
    <col min="1" max="1" width="4.28125" style="27" customWidth="1"/>
    <col min="2" max="2" width="17.421875" style="6" customWidth="1"/>
    <col min="3" max="3" width="11.28125" style="0" customWidth="1"/>
    <col min="4" max="7" width="9.421875" style="0" customWidth="1"/>
    <col min="8" max="8" width="9.421875" style="6" customWidth="1"/>
    <col min="9" max="9" width="9.421875" style="0" customWidth="1"/>
    <col min="10" max="10" width="9.421875" style="6" customWidth="1"/>
    <col min="11" max="14" width="9.421875" style="0" customWidth="1"/>
    <col min="15" max="15" width="9.421875" style="6" customWidth="1"/>
  </cols>
  <sheetData>
    <row r="1" spans="1:15" s="34" customFormat="1" ht="21.75" customHeight="1">
      <c r="A1" s="32"/>
      <c r="B1" s="33"/>
      <c r="H1" s="33"/>
      <c r="J1" s="33"/>
      <c r="L1" s="31"/>
      <c r="M1" s="31"/>
      <c r="N1" s="243" t="s">
        <v>371</v>
      </c>
      <c r="O1" s="243"/>
    </row>
    <row r="2" spans="1:15" ht="21" customHeight="1">
      <c r="A2" s="231" t="s">
        <v>136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31.5" customHeight="1">
      <c r="A3" s="232" t="s">
        <v>390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26.25" customHeight="1">
      <c r="A4" s="274" t="s">
        <v>544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ht="22.5" customHeight="1" thickBot="1">
      <c r="A5" s="273" t="s">
        <v>515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ht="25.5" customHeight="1">
      <c r="A6" s="265" t="s">
        <v>101</v>
      </c>
      <c r="B6" s="275" t="s">
        <v>114</v>
      </c>
      <c r="C6" s="267" t="s">
        <v>389</v>
      </c>
      <c r="D6" s="271" t="s">
        <v>115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2"/>
    </row>
    <row r="7" spans="1:15" ht="24.75" customHeight="1">
      <c r="A7" s="266"/>
      <c r="B7" s="239"/>
      <c r="C7" s="264"/>
      <c r="D7" s="234" t="s">
        <v>112</v>
      </c>
      <c r="E7" s="235"/>
      <c r="F7" s="235"/>
      <c r="G7" s="235"/>
      <c r="H7" s="235"/>
      <c r="I7" s="235"/>
      <c r="J7" s="239" t="s">
        <v>111</v>
      </c>
      <c r="K7" s="264" t="s">
        <v>120</v>
      </c>
      <c r="L7" s="264"/>
      <c r="M7" s="264"/>
      <c r="N7" s="264"/>
      <c r="O7" s="238" t="s">
        <v>321</v>
      </c>
    </row>
    <row r="8" spans="1:15" ht="21.75" customHeight="1">
      <c r="A8" s="266"/>
      <c r="B8" s="239"/>
      <c r="C8" s="264"/>
      <c r="D8" s="242" t="s">
        <v>113</v>
      </c>
      <c r="E8" s="264"/>
      <c r="F8" s="264"/>
      <c r="G8" s="264"/>
      <c r="H8" s="264"/>
      <c r="I8" s="264" t="s">
        <v>103</v>
      </c>
      <c r="J8" s="239"/>
      <c r="K8" s="264"/>
      <c r="L8" s="264"/>
      <c r="M8" s="264"/>
      <c r="N8" s="264"/>
      <c r="O8" s="238"/>
    </row>
    <row r="9" spans="1:15" ht="114.75">
      <c r="A9" s="266"/>
      <c r="B9" s="239"/>
      <c r="C9" s="264"/>
      <c r="D9" s="193" t="s">
        <v>104</v>
      </c>
      <c r="E9" s="2" t="s">
        <v>108</v>
      </c>
      <c r="F9" s="2" t="s">
        <v>105</v>
      </c>
      <c r="G9" s="2" t="s">
        <v>109</v>
      </c>
      <c r="H9" s="3" t="s">
        <v>102</v>
      </c>
      <c r="I9" s="264"/>
      <c r="J9" s="239"/>
      <c r="K9" s="2" t="s">
        <v>137</v>
      </c>
      <c r="L9" s="2" t="s">
        <v>138</v>
      </c>
      <c r="M9" s="2" t="s">
        <v>387</v>
      </c>
      <c r="N9" s="3" t="s">
        <v>388</v>
      </c>
      <c r="O9" s="238"/>
    </row>
    <row r="10" spans="1:15" ht="12.75">
      <c r="A10" s="20">
        <v>1</v>
      </c>
      <c r="B10" s="3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2">
        <v>9</v>
      </c>
      <c r="J10" s="3">
        <v>10</v>
      </c>
      <c r="K10" s="2">
        <v>11</v>
      </c>
      <c r="L10" s="2">
        <v>12</v>
      </c>
      <c r="M10" s="2">
        <v>13</v>
      </c>
      <c r="N10" s="2">
        <v>14</v>
      </c>
      <c r="O10" s="8">
        <v>15</v>
      </c>
    </row>
    <row r="11" spans="1:15" ht="23.25" customHeight="1">
      <c r="A11" s="240" t="s">
        <v>332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41"/>
    </row>
    <row r="12" spans="1:15" ht="90.75" customHeight="1">
      <c r="A12" s="21" t="s">
        <v>106</v>
      </c>
      <c r="B12" s="4" t="s">
        <v>116</v>
      </c>
      <c r="C12" s="1">
        <f>J12+O12-M12-N12</f>
        <v>18924.5</v>
      </c>
      <c r="D12" s="1">
        <v>2325.4</v>
      </c>
      <c r="E12" s="1">
        <v>0</v>
      </c>
      <c r="F12" s="1">
        <v>9741.6</v>
      </c>
      <c r="G12" s="1">
        <v>0</v>
      </c>
      <c r="H12" s="5">
        <f>E12+F12+G12+D12</f>
        <v>12067</v>
      </c>
      <c r="I12" s="1">
        <v>1523.1</v>
      </c>
      <c r="J12" s="5">
        <f>H12+I12</f>
        <v>13590.1</v>
      </c>
      <c r="K12" s="1">
        <v>3895</v>
      </c>
      <c r="L12" s="1">
        <v>1439.4</v>
      </c>
      <c r="M12" s="1">
        <v>0</v>
      </c>
      <c r="N12" s="1">
        <v>0</v>
      </c>
      <c r="O12" s="38">
        <f>K12+L12+M12+N12</f>
        <v>5334.4</v>
      </c>
    </row>
    <row r="13" spans="1:15" ht="24" customHeight="1">
      <c r="A13" s="268" t="s">
        <v>344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70"/>
    </row>
    <row r="14" spans="1:15" ht="60" customHeight="1">
      <c r="A14" s="21" t="s">
        <v>135</v>
      </c>
      <c r="B14" s="4" t="s">
        <v>346</v>
      </c>
      <c r="C14" s="36">
        <f>J14+O14-M14-N14</f>
        <v>393</v>
      </c>
      <c r="D14" s="36">
        <v>1</v>
      </c>
      <c r="E14" s="36">
        <v>0</v>
      </c>
      <c r="F14" s="36">
        <v>14</v>
      </c>
      <c r="G14" s="36">
        <v>0</v>
      </c>
      <c r="H14" s="7">
        <f aca="true" t="shared" si="0" ref="H14:H19">D14+E14+F14+G14</f>
        <v>15</v>
      </c>
      <c r="I14" s="36">
        <v>4</v>
      </c>
      <c r="J14" s="7">
        <f aca="true" t="shared" si="1" ref="J14:J22">H14+I14</f>
        <v>19</v>
      </c>
      <c r="K14" s="36">
        <v>329</v>
      </c>
      <c r="L14" s="36">
        <v>45</v>
      </c>
      <c r="M14" s="36">
        <v>0</v>
      </c>
      <c r="N14" s="36">
        <v>0</v>
      </c>
      <c r="O14" s="37">
        <f>K14+L14+M14+N14</f>
        <v>374</v>
      </c>
    </row>
    <row r="15" spans="1:15" ht="89.25">
      <c r="A15" s="21" t="s">
        <v>348</v>
      </c>
      <c r="B15" s="4" t="s">
        <v>119</v>
      </c>
      <c r="C15" s="36">
        <f>J15+O15-M15-N15</f>
        <v>393</v>
      </c>
      <c r="D15" s="36">
        <v>1</v>
      </c>
      <c r="E15" s="36">
        <v>0</v>
      </c>
      <c r="F15" s="36">
        <v>14</v>
      </c>
      <c r="G15" s="36">
        <v>0</v>
      </c>
      <c r="H15" s="7">
        <f>D15+E15+F15+G15</f>
        <v>15</v>
      </c>
      <c r="I15" s="36">
        <v>4</v>
      </c>
      <c r="J15" s="7">
        <f>H15+I15</f>
        <v>19</v>
      </c>
      <c r="K15" s="36">
        <v>329</v>
      </c>
      <c r="L15" s="36">
        <v>45</v>
      </c>
      <c r="M15" s="36">
        <v>0</v>
      </c>
      <c r="N15" s="36">
        <v>0</v>
      </c>
      <c r="O15" s="37">
        <f>K15+L15+M15+N15</f>
        <v>374</v>
      </c>
    </row>
    <row r="16" spans="1:15" ht="102">
      <c r="A16" s="21" t="s">
        <v>349</v>
      </c>
      <c r="B16" s="4" t="s">
        <v>393</v>
      </c>
      <c r="C16" s="36">
        <f>J16</f>
        <v>19</v>
      </c>
      <c r="D16" s="36">
        <v>1</v>
      </c>
      <c r="E16" s="36">
        <v>0</v>
      </c>
      <c r="F16" s="36">
        <v>14</v>
      </c>
      <c r="G16" s="36">
        <v>0</v>
      </c>
      <c r="H16" s="7">
        <f>D16+E16+F16+G16</f>
        <v>15</v>
      </c>
      <c r="I16" s="36">
        <v>4</v>
      </c>
      <c r="J16" s="7">
        <f>H16+I16</f>
        <v>19</v>
      </c>
      <c r="K16" s="36" t="s">
        <v>110</v>
      </c>
      <c r="L16" s="36" t="s">
        <v>110</v>
      </c>
      <c r="M16" s="36" t="s">
        <v>110</v>
      </c>
      <c r="N16" s="36" t="s">
        <v>110</v>
      </c>
      <c r="O16" s="37" t="s">
        <v>110</v>
      </c>
    </row>
    <row r="17" spans="1:15" ht="89.25">
      <c r="A17" s="21" t="s">
        <v>350</v>
      </c>
      <c r="B17" s="4" t="s">
        <v>377</v>
      </c>
      <c r="C17" s="36">
        <f>J17</f>
        <v>0</v>
      </c>
      <c r="D17" s="36">
        <v>0</v>
      </c>
      <c r="E17" s="36">
        <v>0</v>
      </c>
      <c r="F17" s="36">
        <v>0</v>
      </c>
      <c r="G17" s="36">
        <v>0</v>
      </c>
      <c r="H17" s="7">
        <f>D17+E17+F17+G17</f>
        <v>0</v>
      </c>
      <c r="I17" s="36">
        <v>0</v>
      </c>
      <c r="J17" s="7">
        <f>H17+I17</f>
        <v>0</v>
      </c>
      <c r="K17" s="36" t="s">
        <v>110</v>
      </c>
      <c r="L17" s="36" t="s">
        <v>110</v>
      </c>
      <c r="M17" s="36">
        <v>0</v>
      </c>
      <c r="N17" s="36" t="s">
        <v>110</v>
      </c>
      <c r="O17" s="37">
        <f>M17</f>
        <v>0</v>
      </c>
    </row>
    <row r="18" spans="1:15" ht="89.25">
      <c r="A18" s="21" t="s">
        <v>351</v>
      </c>
      <c r="B18" s="4" t="s">
        <v>129</v>
      </c>
      <c r="C18" s="36">
        <f>J18+O18-M18-N18</f>
        <v>0</v>
      </c>
      <c r="D18" s="36">
        <v>0</v>
      </c>
      <c r="E18" s="36">
        <v>0</v>
      </c>
      <c r="F18" s="36">
        <v>0</v>
      </c>
      <c r="G18" s="36">
        <v>0</v>
      </c>
      <c r="H18" s="7">
        <f t="shared" si="0"/>
        <v>0</v>
      </c>
      <c r="I18" s="36">
        <v>0</v>
      </c>
      <c r="J18" s="7">
        <f t="shared" si="1"/>
        <v>0</v>
      </c>
      <c r="K18" s="36">
        <v>0</v>
      </c>
      <c r="L18" s="36">
        <v>0</v>
      </c>
      <c r="M18" s="36">
        <v>0</v>
      </c>
      <c r="N18" s="36">
        <v>0</v>
      </c>
      <c r="O18" s="37">
        <f>K18+L18+M18+N18</f>
        <v>0</v>
      </c>
    </row>
    <row r="19" spans="1:15" ht="76.5">
      <c r="A19" s="21" t="s">
        <v>352</v>
      </c>
      <c r="B19" s="4" t="s">
        <v>117</v>
      </c>
      <c r="C19" s="36">
        <f>J19</f>
        <v>0</v>
      </c>
      <c r="D19" s="36">
        <v>0</v>
      </c>
      <c r="E19" s="36">
        <v>0</v>
      </c>
      <c r="F19" s="36">
        <v>0</v>
      </c>
      <c r="G19" s="36">
        <v>0</v>
      </c>
      <c r="H19" s="7">
        <f t="shared" si="0"/>
        <v>0</v>
      </c>
      <c r="I19" s="36">
        <v>0</v>
      </c>
      <c r="J19" s="7">
        <f t="shared" si="1"/>
        <v>0</v>
      </c>
      <c r="K19" s="36" t="s">
        <v>110</v>
      </c>
      <c r="L19" s="36" t="s">
        <v>110</v>
      </c>
      <c r="M19" s="36" t="s">
        <v>110</v>
      </c>
      <c r="N19" s="36">
        <v>0</v>
      </c>
      <c r="O19" s="37">
        <f>N19</f>
        <v>0</v>
      </c>
    </row>
    <row r="20" spans="1:15" ht="78.75" customHeight="1">
      <c r="A20" s="21" t="s">
        <v>353</v>
      </c>
      <c r="B20" s="4" t="s">
        <v>118</v>
      </c>
      <c r="C20" s="36">
        <f>J20</f>
        <v>0</v>
      </c>
      <c r="D20" s="36">
        <v>0</v>
      </c>
      <c r="E20" s="36">
        <v>0</v>
      </c>
      <c r="F20" s="36">
        <v>0</v>
      </c>
      <c r="G20" s="36">
        <v>0</v>
      </c>
      <c r="H20" s="7">
        <f aca="true" t="shared" si="2" ref="H20:H31">D20+E20+F20+G20</f>
        <v>0</v>
      </c>
      <c r="I20" s="36">
        <v>0</v>
      </c>
      <c r="J20" s="7">
        <f t="shared" si="1"/>
        <v>0</v>
      </c>
      <c r="K20" s="36" t="s">
        <v>110</v>
      </c>
      <c r="L20" s="36" t="s">
        <v>110</v>
      </c>
      <c r="M20" s="36" t="s">
        <v>110</v>
      </c>
      <c r="N20" s="36">
        <v>0</v>
      </c>
      <c r="O20" s="37">
        <f>N20</f>
        <v>0</v>
      </c>
    </row>
    <row r="21" spans="1:15" ht="120.75" customHeight="1">
      <c r="A21" s="21" t="s">
        <v>404</v>
      </c>
      <c r="B21" s="4" t="s">
        <v>417</v>
      </c>
      <c r="C21" s="36">
        <f>J21</f>
        <v>0</v>
      </c>
      <c r="D21" s="36">
        <v>0</v>
      </c>
      <c r="E21" s="36">
        <v>0</v>
      </c>
      <c r="F21" s="36">
        <v>0</v>
      </c>
      <c r="G21" s="36">
        <v>0</v>
      </c>
      <c r="H21" s="7">
        <f t="shared" si="2"/>
        <v>0</v>
      </c>
      <c r="I21" s="36">
        <v>0</v>
      </c>
      <c r="J21" s="7">
        <f>H21+I21</f>
        <v>0</v>
      </c>
      <c r="K21" s="36" t="s">
        <v>110</v>
      </c>
      <c r="L21" s="36" t="s">
        <v>110</v>
      </c>
      <c r="M21" s="36" t="s">
        <v>110</v>
      </c>
      <c r="N21" s="36">
        <v>0</v>
      </c>
      <c r="O21" s="37">
        <f>N21</f>
        <v>0</v>
      </c>
    </row>
    <row r="22" spans="1:15" ht="127.5">
      <c r="A22" s="21" t="s">
        <v>354</v>
      </c>
      <c r="B22" s="4" t="s">
        <v>386</v>
      </c>
      <c r="C22" s="36">
        <f>J22</f>
        <v>0</v>
      </c>
      <c r="D22" s="36">
        <v>0</v>
      </c>
      <c r="E22" s="36">
        <v>0</v>
      </c>
      <c r="F22" s="36">
        <v>0</v>
      </c>
      <c r="G22" s="36">
        <v>0</v>
      </c>
      <c r="H22" s="7">
        <f t="shared" si="2"/>
        <v>0</v>
      </c>
      <c r="I22" s="36">
        <v>0</v>
      </c>
      <c r="J22" s="7">
        <f t="shared" si="1"/>
        <v>0</v>
      </c>
      <c r="K22" s="36" t="s">
        <v>110</v>
      </c>
      <c r="L22" s="36" t="s">
        <v>110</v>
      </c>
      <c r="M22" s="36" t="s">
        <v>110</v>
      </c>
      <c r="N22" s="36">
        <v>0</v>
      </c>
      <c r="O22" s="37">
        <f>N22</f>
        <v>0</v>
      </c>
    </row>
    <row r="23" spans="1:15" ht="25.5">
      <c r="A23" s="21" t="s">
        <v>355</v>
      </c>
      <c r="B23" s="4" t="s">
        <v>107</v>
      </c>
      <c r="C23" s="36">
        <f>H23</f>
        <v>0</v>
      </c>
      <c r="D23" s="36">
        <v>0</v>
      </c>
      <c r="E23" s="36">
        <v>0</v>
      </c>
      <c r="F23" s="36">
        <v>0</v>
      </c>
      <c r="G23" s="36">
        <v>0</v>
      </c>
      <c r="H23" s="7">
        <f t="shared" si="2"/>
        <v>0</v>
      </c>
      <c r="I23" s="36" t="s">
        <v>110</v>
      </c>
      <c r="J23" s="7" t="s">
        <v>110</v>
      </c>
      <c r="K23" s="36" t="s">
        <v>110</v>
      </c>
      <c r="L23" s="36" t="s">
        <v>110</v>
      </c>
      <c r="M23" s="36" t="s">
        <v>110</v>
      </c>
      <c r="N23" s="36" t="s">
        <v>110</v>
      </c>
      <c r="O23" s="37" t="s">
        <v>110</v>
      </c>
    </row>
    <row r="24" spans="1:15" ht="76.5">
      <c r="A24" s="21" t="s">
        <v>373</v>
      </c>
      <c r="B24" s="4" t="s">
        <v>125</v>
      </c>
      <c r="C24" s="36">
        <f>J24+O24-N24</f>
        <v>0</v>
      </c>
      <c r="D24" s="36">
        <v>0</v>
      </c>
      <c r="E24" s="36">
        <v>0</v>
      </c>
      <c r="F24" s="36">
        <v>0</v>
      </c>
      <c r="G24" s="36">
        <v>0</v>
      </c>
      <c r="H24" s="7">
        <f t="shared" si="2"/>
        <v>0</v>
      </c>
      <c r="I24" s="36">
        <v>0</v>
      </c>
      <c r="J24" s="7">
        <f>H24+I24</f>
        <v>0</v>
      </c>
      <c r="K24" s="36">
        <v>0</v>
      </c>
      <c r="L24" s="36">
        <v>0</v>
      </c>
      <c r="M24" s="36">
        <v>0</v>
      </c>
      <c r="N24" s="36">
        <v>0</v>
      </c>
      <c r="O24" s="37">
        <f>K24+L24+M24+N24</f>
        <v>0</v>
      </c>
    </row>
    <row r="25" spans="1:15" ht="25.5">
      <c r="A25" s="21" t="s">
        <v>374</v>
      </c>
      <c r="B25" s="4" t="s">
        <v>126</v>
      </c>
      <c r="C25" s="36">
        <f>J25+O25-M25-N25</f>
        <v>0</v>
      </c>
      <c r="D25" s="36">
        <v>0</v>
      </c>
      <c r="E25" s="36">
        <v>0</v>
      </c>
      <c r="F25" s="36">
        <v>0</v>
      </c>
      <c r="G25" s="36">
        <v>0</v>
      </c>
      <c r="H25" s="7">
        <f t="shared" si="2"/>
        <v>0</v>
      </c>
      <c r="I25" s="36">
        <v>0</v>
      </c>
      <c r="J25" s="7">
        <f>H25+I25</f>
        <v>0</v>
      </c>
      <c r="K25" s="36">
        <v>0</v>
      </c>
      <c r="L25" s="36">
        <v>0</v>
      </c>
      <c r="M25" s="36">
        <v>0</v>
      </c>
      <c r="N25" s="36">
        <v>0</v>
      </c>
      <c r="O25" s="37">
        <f>K25+L25+M25+N25</f>
        <v>0</v>
      </c>
    </row>
    <row r="26" spans="1:15" ht="25.5">
      <c r="A26" s="21" t="s">
        <v>375</v>
      </c>
      <c r="B26" s="4" t="s">
        <v>127</v>
      </c>
      <c r="C26" s="36">
        <f>J26+O26-M26-N26</f>
        <v>0</v>
      </c>
      <c r="D26" s="36">
        <v>0</v>
      </c>
      <c r="E26" s="36">
        <v>0</v>
      </c>
      <c r="F26" s="36">
        <v>0</v>
      </c>
      <c r="G26" s="36">
        <v>0</v>
      </c>
      <c r="H26" s="7">
        <f t="shared" si="2"/>
        <v>0</v>
      </c>
      <c r="I26" s="36">
        <v>0</v>
      </c>
      <c r="J26" s="7">
        <f>H26+I26</f>
        <v>0</v>
      </c>
      <c r="K26" s="36">
        <v>0</v>
      </c>
      <c r="L26" s="36">
        <v>0</v>
      </c>
      <c r="M26" s="36">
        <v>0</v>
      </c>
      <c r="N26" s="36">
        <v>0</v>
      </c>
      <c r="O26" s="37">
        <f>K26+L26+M26+N26</f>
        <v>0</v>
      </c>
    </row>
    <row r="27" spans="1:15" ht="63.75">
      <c r="A27" s="21" t="s">
        <v>134</v>
      </c>
      <c r="B27" s="4" t="s">
        <v>322</v>
      </c>
      <c r="C27" s="36">
        <f>H27</f>
        <v>0</v>
      </c>
      <c r="D27" s="36">
        <v>0</v>
      </c>
      <c r="E27" s="36">
        <v>0</v>
      </c>
      <c r="F27" s="36">
        <v>0</v>
      </c>
      <c r="G27" s="36">
        <v>0</v>
      </c>
      <c r="H27" s="7">
        <f t="shared" si="2"/>
        <v>0</v>
      </c>
      <c r="I27" s="36" t="s">
        <v>110</v>
      </c>
      <c r="J27" s="7" t="s">
        <v>110</v>
      </c>
      <c r="K27" s="36" t="s">
        <v>110</v>
      </c>
      <c r="L27" s="36" t="s">
        <v>110</v>
      </c>
      <c r="M27" s="36" t="s">
        <v>110</v>
      </c>
      <c r="N27" s="36" t="s">
        <v>110</v>
      </c>
      <c r="O27" s="37" t="s">
        <v>110</v>
      </c>
    </row>
    <row r="28" spans="1:15" ht="51">
      <c r="A28" s="21" t="s">
        <v>334</v>
      </c>
      <c r="B28" s="22" t="s">
        <v>323</v>
      </c>
      <c r="C28" s="36">
        <f>J28+O28-M28-N28</f>
        <v>0</v>
      </c>
      <c r="D28" s="36">
        <v>0</v>
      </c>
      <c r="E28" s="36">
        <v>0</v>
      </c>
      <c r="F28" s="36">
        <v>0</v>
      </c>
      <c r="G28" s="36">
        <v>0</v>
      </c>
      <c r="H28" s="7">
        <f t="shared" si="2"/>
        <v>0</v>
      </c>
      <c r="I28" s="7">
        <v>0</v>
      </c>
      <c r="J28" s="7">
        <f>H28+I28</f>
        <v>0</v>
      </c>
      <c r="K28" s="7">
        <v>0</v>
      </c>
      <c r="L28" s="7">
        <v>0</v>
      </c>
      <c r="M28" s="7">
        <v>0</v>
      </c>
      <c r="N28" s="7">
        <v>0</v>
      </c>
      <c r="O28" s="37">
        <f>K28+L28+M28+N28</f>
        <v>0</v>
      </c>
    </row>
    <row r="29" spans="1:15" ht="114.75">
      <c r="A29" s="21" t="s">
        <v>335</v>
      </c>
      <c r="B29" s="22" t="s">
        <v>324</v>
      </c>
      <c r="C29" s="36">
        <f>J29+O29-M29-N29</f>
        <v>0</v>
      </c>
      <c r="D29" s="36">
        <v>0</v>
      </c>
      <c r="E29" s="36">
        <v>0</v>
      </c>
      <c r="F29" s="36">
        <v>0</v>
      </c>
      <c r="G29" s="36">
        <v>0</v>
      </c>
      <c r="H29" s="7">
        <f t="shared" si="2"/>
        <v>0</v>
      </c>
      <c r="I29" s="7">
        <v>0</v>
      </c>
      <c r="J29" s="7">
        <f>H29+I29</f>
        <v>0</v>
      </c>
      <c r="K29" s="7">
        <v>0</v>
      </c>
      <c r="L29" s="7">
        <v>0</v>
      </c>
      <c r="M29" s="7">
        <v>0</v>
      </c>
      <c r="N29" s="7">
        <v>0</v>
      </c>
      <c r="O29" s="37">
        <f>K29+L29+M29+N29</f>
        <v>0</v>
      </c>
    </row>
    <row r="30" spans="1:15" ht="38.25">
      <c r="A30" s="21" t="s">
        <v>412</v>
      </c>
      <c r="B30" s="4" t="s">
        <v>123</v>
      </c>
      <c r="C30" s="36">
        <f>J30+O30-M30-N30</f>
        <v>0</v>
      </c>
      <c r="D30" s="36">
        <v>0</v>
      </c>
      <c r="E30" s="36">
        <v>0</v>
      </c>
      <c r="F30" s="36">
        <v>0</v>
      </c>
      <c r="G30" s="36">
        <v>0</v>
      </c>
      <c r="H30" s="7">
        <f t="shared" si="2"/>
        <v>0</v>
      </c>
      <c r="I30" s="7">
        <v>0</v>
      </c>
      <c r="J30" s="7">
        <f>H30+I30</f>
        <v>0</v>
      </c>
      <c r="K30" s="7">
        <v>0</v>
      </c>
      <c r="L30" s="7">
        <v>0</v>
      </c>
      <c r="M30" s="7">
        <v>0</v>
      </c>
      <c r="N30" s="7">
        <v>0</v>
      </c>
      <c r="O30" s="37">
        <f>K30+L30+M30+N30</f>
        <v>0</v>
      </c>
    </row>
    <row r="31" spans="1:15" ht="25.5">
      <c r="A31" s="21" t="s">
        <v>413</v>
      </c>
      <c r="B31" s="4" t="s">
        <v>124</v>
      </c>
      <c r="C31" s="36">
        <f>J31+O31-M31-N31</f>
        <v>0</v>
      </c>
      <c r="D31" s="36">
        <v>0</v>
      </c>
      <c r="E31" s="36">
        <v>0</v>
      </c>
      <c r="F31" s="36">
        <v>0</v>
      </c>
      <c r="G31" s="36">
        <v>0</v>
      </c>
      <c r="H31" s="7">
        <f t="shared" si="2"/>
        <v>0</v>
      </c>
      <c r="I31" s="7">
        <v>0</v>
      </c>
      <c r="J31" s="7">
        <f>H31+I31</f>
        <v>0</v>
      </c>
      <c r="K31" s="7">
        <v>0</v>
      </c>
      <c r="L31" s="7">
        <v>0</v>
      </c>
      <c r="M31" s="7">
        <v>0</v>
      </c>
      <c r="N31" s="7">
        <v>0</v>
      </c>
      <c r="O31" s="37">
        <f>K31+L31+M31+N31</f>
        <v>0</v>
      </c>
    </row>
    <row r="32" spans="1:15" ht="28.5" customHeight="1">
      <c r="A32" s="268" t="s">
        <v>345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70"/>
    </row>
    <row r="33" spans="1:15" ht="114.75">
      <c r="A33" s="21" t="s">
        <v>121</v>
      </c>
      <c r="B33" s="22" t="s">
        <v>139</v>
      </c>
      <c r="C33" s="5">
        <f>J33+O33-M33-N33</f>
        <v>20544.3</v>
      </c>
      <c r="D33" s="1">
        <v>2744</v>
      </c>
      <c r="E33" s="1">
        <v>0</v>
      </c>
      <c r="F33" s="1">
        <v>10589.5</v>
      </c>
      <c r="G33" s="1">
        <v>0</v>
      </c>
      <c r="H33" s="5">
        <f>D33+E33+F33+G33</f>
        <v>13333.5</v>
      </c>
      <c r="I33" s="1">
        <v>1876.4</v>
      </c>
      <c r="J33" s="5">
        <f>H33+I33</f>
        <v>15209.9</v>
      </c>
      <c r="K33" s="1">
        <v>3895</v>
      </c>
      <c r="L33" s="1">
        <v>1439.4</v>
      </c>
      <c r="M33" s="1">
        <v>0</v>
      </c>
      <c r="N33" s="1">
        <v>0</v>
      </c>
      <c r="O33" s="38">
        <f>K33+L33+M33+N33</f>
        <v>5334.4</v>
      </c>
    </row>
    <row r="34" spans="1:15" ht="89.25">
      <c r="A34" s="21" t="s">
        <v>356</v>
      </c>
      <c r="B34" s="4" t="s">
        <v>140</v>
      </c>
      <c r="C34" s="5">
        <f>J34+O34-M34-N34</f>
        <v>20544.3</v>
      </c>
      <c r="D34" s="1">
        <v>0</v>
      </c>
      <c r="E34" s="1">
        <v>0</v>
      </c>
      <c r="F34" s="1">
        <v>10589.5</v>
      </c>
      <c r="G34" s="1">
        <v>0</v>
      </c>
      <c r="H34" s="5">
        <v>13333.5</v>
      </c>
      <c r="I34" s="1">
        <v>1876.4</v>
      </c>
      <c r="J34" s="5">
        <f aca="true" t="shared" si="3" ref="J34:J55">H34+I34</f>
        <v>15209.9</v>
      </c>
      <c r="K34" s="1">
        <v>3895</v>
      </c>
      <c r="L34" s="1">
        <v>1439.4</v>
      </c>
      <c r="M34" s="1">
        <v>0</v>
      </c>
      <c r="N34" s="1">
        <v>0</v>
      </c>
      <c r="O34" s="38">
        <f>K34+L34+M34+N34</f>
        <v>5334.4</v>
      </c>
    </row>
    <row r="35" spans="1:15" ht="127.5">
      <c r="A35" s="21" t="s">
        <v>357</v>
      </c>
      <c r="B35" s="4" t="s">
        <v>407</v>
      </c>
      <c r="C35" s="5">
        <f>J35</f>
        <v>15209.9</v>
      </c>
      <c r="D35" s="1">
        <v>0</v>
      </c>
      <c r="E35" s="1">
        <v>0</v>
      </c>
      <c r="F35" s="1">
        <v>10589.5</v>
      </c>
      <c r="G35" s="1">
        <v>0</v>
      </c>
      <c r="H35" s="5">
        <v>13333.5</v>
      </c>
      <c r="I35" s="1">
        <v>1876.4</v>
      </c>
      <c r="J35" s="5">
        <f t="shared" si="3"/>
        <v>15209.9</v>
      </c>
      <c r="K35" s="1" t="s">
        <v>110</v>
      </c>
      <c r="L35" s="1" t="s">
        <v>110</v>
      </c>
      <c r="M35" s="1" t="s">
        <v>110</v>
      </c>
      <c r="N35" s="1" t="s">
        <v>110</v>
      </c>
      <c r="O35" s="38" t="s">
        <v>110</v>
      </c>
    </row>
    <row r="36" spans="1:15" ht="89.25">
      <c r="A36" s="21" t="s">
        <v>358</v>
      </c>
      <c r="B36" s="4" t="s">
        <v>377</v>
      </c>
      <c r="C36" s="5">
        <f>J36</f>
        <v>0</v>
      </c>
      <c r="D36" s="1">
        <v>0</v>
      </c>
      <c r="E36" s="1">
        <v>0</v>
      </c>
      <c r="F36" s="1">
        <v>0</v>
      </c>
      <c r="G36" s="1">
        <v>0</v>
      </c>
      <c r="H36" s="5">
        <f aca="true" t="shared" si="4" ref="H36:H55">D36+E36+F36+G36</f>
        <v>0</v>
      </c>
      <c r="I36" s="1">
        <v>0</v>
      </c>
      <c r="J36" s="5">
        <f t="shared" si="3"/>
        <v>0</v>
      </c>
      <c r="K36" s="1" t="s">
        <v>110</v>
      </c>
      <c r="L36" s="1" t="s">
        <v>110</v>
      </c>
      <c r="M36" s="1">
        <v>0</v>
      </c>
      <c r="N36" s="1" t="s">
        <v>110</v>
      </c>
      <c r="O36" s="38">
        <f>M36</f>
        <v>0</v>
      </c>
    </row>
    <row r="37" spans="1:15" ht="89.25">
      <c r="A37" s="21" t="s">
        <v>359</v>
      </c>
      <c r="B37" s="4" t="s">
        <v>141</v>
      </c>
      <c r="C37" s="5">
        <f>J37+O37-M37-N37</f>
        <v>0</v>
      </c>
      <c r="D37" s="1">
        <v>0</v>
      </c>
      <c r="E37" s="1">
        <v>0</v>
      </c>
      <c r="F37" s="1">
        <v>0</v>
      </c>
      <c r="G37" s="1">
        <v>0</v>
      </c>
      <c r="H37" s="5">
        <f t="shared" si="4"/>
        <v>0</v>
      </c>
      <c r="I37" s="1">
        <v>0</v>
      </c>
      <c r="J37" s="5">
        <f t="shared" si="3"/>
        <v>0</v>
      </c>
      <c r="K37" s="1">
        <v>0</v>
      </c>
      <c r="L37" s="1">
        <v>0</v>
      </c>
      <c r="M37" s="1">
        <v>0</v>
      </c>
      <c r="N37" s="1">
        <v>0</v>
      </c>
      <c r="O37" s="38">
        <f>K37+L37+M37+N37</f>
        <v>0</v>
      </c>
    </row>
    <row r="38" spans="1:15" ht="76.5">
      <c r="A38" s="21" t="s">
        <v>360</v>
      </c>
      <c r="B38" s="4" t="s">
        <v>142</v>
      </c>
      <c r="C38" s="5">
        <f>J38</f>
        <v>0</v>
      </c>
      <c r="D38" s="1">
        <v>0</v>
      </c>
      <c r="E38" s="1">
        <v>0</v>
      </c>
      <c r="F38" s="1">
        <v>0</v>
      </c>
      <c r="G38" s="1">
        <v>0</v>
      </c>
      <c r="H38" s="5">
        <f t="shared" si="4"/>
        <v>0</v>
      </c>
      <c r="I38" s="1">
        <v>0</v>
      </c>
      <c r="J38" s="5">
        <f t="shared" si="3"/>
        <v>0</v>
      </c>
      <c r="K38" s="1" t="s">
        <v>110</v>
      </c>
      <c r="L38" s="1" t="s">
        <v>110</v>
      </c>
      <c r="M38" s="1" t="s">
        <v>110</v>
      </c>
      <c r="N38" s="1">
        <v>0</v>
      </c>
      <c r="O38" s="38">
        <f>N38</f>
        <v>0</v>
      </c>
    </row>
    <row r="39" spans="1:15" ht="76.5">
      <c r="A39" s="21" t="s">
        <v>361</v>
      </c>
      <c r="B39" s="4" t="s">
        <v>143</v>
      </c>
      <c r="C39" s="5">
        <f>J39</f>
        <v>0</v>
      </c>
      <c r="D39" s="1">
        <v>0</v>
      </c>
      <c r="E39" s="1">
        <v>0</v>
      </c>
      <c r="F39" s="1">
        <v>0</v>
      </c>
      <c r="G39" s="1">
        <v>0</v>
      </c>
      <c r="H39" s="5">
        <f t="shared" si="4"/>
        <v>0</v>
      </c>
      <c r="I39" s="1">
        <v>0</v>
      </c>
      <c r="J39" s="5">
        <f t="shared" si="3"/>
        <v>0</v>
      </c>
      <c r="K39" s="1" t="s">
        <v>110</v>
      </c>
      <c r="L39" s="1" t="s">
        <v>110</v>
      </c>
      <c r="M39" s="1" t="s">
        <v>110</v>
      </c>
      <c r="N39" s="1">
        <v>0</v>
      </c>
      <c r="O39" s="38">
        <f>N39</f>
        <v>0</v>
      </c>
    </row>
    <row r="40" spans="1:15" ht="127.5">
      <c r="A40" s="21" t="s">
        <v>405</v>
      </c>
      <c r="B40" s="4" t="s">
        <v>416</v>
      </c>
      <c r="C40" s="5">
        <f>J40</f>
        <v>0</v>
      </c>
      <c r="D40" s="1">
        <v>0</v>
      </c>
      <c r="E40" s="1">
        <v>0</v>
      </c>
      <c r="F40" s="1">
        <v>0</v>
      </c>
      <c r="G40" s="1">
        <v>0</v>
      </c>
      <c r="H40" s="5">
        <f t="shared" si="4"/>
        <v>0</v>
      </c>
      <c r="I40" s="1">
        <v>0</v>
      </c>
      <c r="J40" s="5">
        <f t="shared" si="3"/>
        <v>0</v>
      </c>
      <c r="K40" s="1" t="s">
        <v>110</v>
      </c>
      <c r="L40" s="1" t="s">
        <v>110</v>
      </c>
      <c r="M40" s="1" t="s">
        <v>110</v>
      </c>
      <c r="N40" s="1">
        <v>0</v>
      </c>
      <c r="O40" s="38">
        <f>N40</f>
        <v>0</v>
      </c>
    </row>
    <row r="41" spans="1:15" ht="191.25">
      <c r="A41" s="21" t="s">
        <v>362</v>
      </c>
      <c r="B41" s="4" t="s">
        <v>406</v>
      </c>
      <c r="C41" s="5">
        <f>J41</f>
        <v>0</v>
      </c>
      <c r="D41" s="1">
        <v>0</v>
      </c>
      <c r="E41" s="1">
        <v>0</v>
      </c>
      <c r="F41" s="1">
        <v>0</v>
      </c>
      <c r="G41" s="1">
        <v>0</v>
      </c>
      <c r="H41" s="5">
        <f t="shared" si="4"/>
        <v>0</v>
      </c>
      <c r="I41" s="1">
        <v>0</v>
      </c>
      <c r="J41" s="5">
        <f t="shared" si="3"/>
        <v>0</v>
      </c>
      <c r="K41" s="1" t="s">
        <v>110</v>
      </c>
      <c r="L41" s="1" t="s">
        <v>110</v>
      </c>
      <c r="M41" s="1" t="s">
        <v>110</v>
      </c>
      <c r="N41" s="1">
        <v>0</v>
      </c>
      <c r="O41" s="38">
        <f>N41</f>
        <v>0</v>
      </c>
    </row>
    <row r="42" spans="1:15" ht="25.5">
      <c r="A42" s="21" t="s">
        <v>363</v>
      </c>
      <c r="B42" s="4" t="s">
        <v>144</v>
      </c>
      <c r="C42" s="5">
        <f>J42</f>
        <v>0</v>
      </c>
      <c r="D42" s="1">
        <v>0</v>
      </c>
      <c r="E42" s="1">
        <v>0</v>
      </c>
      <c r="F42" s="1">
        <v>0</v>
      </c>
      <c r="G42" s="1">
        <v>0</v>
      </c>
      <c r="H42" s="5">
        <f t="shared" si="4"/>
        <v>0</v>
      </c>
      <c r="I42" s="1">
        <v>0</v>
      </c>
      <c r="J42" s="5">
        <f t="shared" si="3"/>
        <v>0</v>
      </c>
      <c r="K42" s="1" t="s">
        <v>110</v>
      </c>
      <c r="L42" s="1" t="s">
        <v>110</v>
      </c>
      <c r="M42" s="1" t="s">
        <v>110</v>
      </c>
      <c r="N42" s="1" t="s">
        <v>110</v>
      </c>
      <c r="O42" s="38" t="s">
        <v>110</v>
      </c>
    </row>
    <row r="43" spans="1:15" ht="76.5">
      <c r="A43" s="21" t="s">
        <v>382</v>
      </c>
      <c r="B43" s="4" t="s">
        <v>145</v>
      </c>
      <c r="C43" s="5">
        <f>J43+O43-M43-N43</f>
        <v>0</v>
      </c>
      <c r="D43" s="1">
        <v>0</v>
      </c>
      <c r="E43" s="1">
        <v>0</v>
      </c>
      <c r="F43" s="1">
        <v>0</v>
      </c>
      <c r="G43" s="1">
        <v>0</v>
      </c>
      <c r="H43" s="5">
        <f t="shared" si="4"/>
        <v>0</v>
      </c>
      <c r="I43" s="1">
        <v>0</v>
      </c>
      <c r="J43" s="5">
        <f t="shared" si="3"/>
        <v>0</v>
      </c>
      <c r="K43" s="1">
        <v>0</v>
      </c>
      <c r="L43" s="1">
        <v>0</v>
      </c>
      <c r="M43" s="1">
        <v>0</v>
      </c>
      <c r="N43" s="1">
        <v>0</v>
      </c>
      <c r="O43" s="38">
        <f>K43+L43+M43+N43</f>
        <v>0</v>
      </c>
    </row>
    <row r="44" spans="1:15" ht="25.5">
      <c r="A44" s="21" t="s">
        <v>383</v>
      </c>
      <c r="B44" s="4" t="s">
        <v>146</v>
      </c>
      <c r="C44" s="5">
        <f>J44+O44-M44-N44</f>
        <v>0</v>
      </c>
      <c r="D44" s="1">
        <v>0</v>
      </c>
      <c r="E44" s="1">
        <v>0</v>
      </c>
      <c r="F44" s="1">
        <v>0</v>
      </c>
      <c r="G44" s="1">
        <v>0</v>
      </c>
      <c r="H44" s="5">
        <f t="shared" si="4"/>
        <v>0</v>
      </c>
      <c r="I44" s="1">
        <v>0</v>
      </c>
      <c r="J44" s="5">
        <f t="shared" si="3"/>
        <v>0</v>
      </c>
      <c r="K44" s="1">
        <v>0</v>
      </c>
      <c r="L44" s="1">
        <v>0</v>
      </c>
      <c r="M44" s="1">
        <v>0</v>
      </c>
      <c r="N44" s="1">
        <v>0</v>
      </c>
      <c r="O44" s="38">
        <f>K44+L44+M44+N44</f>
        <v>0</v>
      </c>
    </row>
    <row r="45" spans="1:15" ht="25.5">
      <c r="A45" s="21" t="s">
        <v>384</v>
      </c>
      <c r="B45" s="4" t="s">
        <v>147</v>
      </c>
      <c r="C45" s="5">
        <f>J45+O45-M45-N45</f>
        <v>0</v>
      </c>
      <c r="D45" s="1">
        <v>0</v>
      </c>
      <c r="E45" s="1">
        <v>0</v>
      </c>
      <c r="F45" s="1">
        <v>0</v>
      </c>
      <c r="G45" s="1">
        <v>0</v>
      </c>
      <c r="H45" s="5">
        <f t="shared" si="4"/>
        <v>0</v>
      </c>
      <c r="I45" s="1">
        <v>0</v>
      </c>
      <c r="J45" s="5">
        <f t="shared" si="3"/>
        <v>0</v>
      </c>
      <c r="K45" s="1">
        <v>0</v>
      </c>
      <c r="L45" s="1">
        <v>0</v>
      </c>
      <c r="M45" s="1">
        <v>0</v>
      </c>
      <c r="N45" s="1">
        <v>0</v>
      </c>
      <c r="O45" s="38">
        <f>K45+L45+M45+N45</f>
        <v>0</v>
      </c>
    </row>
    <row r="46" spans="1:15" ht="127.5">
      <c r="A46" s="21" t="s">
        <v>122</v>
      </c>
      <c r="B46" s="22" t="s">
        <v>328</v>
      </c>
      <c r="C46" s="5">
        <f>J46</f>
        <v>0</v>
      </c>
      <c r="D46" s="1">
        <v>0</v>
      </c>
      <c r="E46" s="1">
        <v>0</v>
      </c>
      <c r="F46" s="1">
        <v>0</v>
      </c>
      <c r="G46" s="1">
        <v>0</v>
      </c>
      <c r="H46" s="5">
        <f t="shared" si="4"/>
        <v>0</v>
      </c>
      <c r="I46" s="1">
        <v>0</v>
      </c>
      <c r="J46" s="5">
        <f t="shared" si="3"/>
        <v>0</v>
      </c>
      <c r="K46" s="1" t="s">
        <v>110</v>
      </c>
      <c r="L46" s="1" t="s">
        <v>110</v>
      </c>
      <c r="M46" s="1" t="s">
        <v>110</v>
      </c>
      <c r="N46" s="1" t="s">
        <v>110</v>
      </c>
      <c r="O46" s="38" t="s">
        <v>110</v>
      </c>
    </row>
    <row r="47" spans="1:15" ht="89.25">
      <c r="A47" s="21" t="s">
        <v>329</v>
      </c>
      <c r="B47" s="4" t="s">
        <v>148</v>
      </c>
      <c r="C47" s="5">
        <f>J47+O47-M47-N47</f>
        <v>18924.5</v>
      </c>
      <c r="D47" s="1">
        <v>2325.4</v>
      </c>
      <c r="E47" s="1">
        <v>0</v>
      </c>
      <c r="F47" s="1">
        <v>9741.6</v>
      </c>
      <c r="G47" s="1">
        <v>0</v>
      </c>
      <c r="H47" s="5">
        <f t="shared" si="4"/>
        <v>12067</v>
      </c>
      <c r="I47" s="1">
        <v>1523.1</v>
      </c>
      <c r="J47" s="5">
        <f t="shared" si="3"/>
        <v>13590.1</v>
      </c>
      <c r="K47" s="1">
        <v>3895</v>
      </c>
      <c r="L47" s="1">
        <v>1439.4</v>
      </c>
      <c r="M47" s="1">
        <v>0</v>
      </c>
      <c r="N47" s="1">
        <v>0</v>
      </c>
      <c r="O47" s="38">
        <f>K47+L47+M47+N47</f>
        <v>5334.4</v>
      </c>
    </row>
    <row r="48" spans="1:15" ht="127.5">
      <c r="A48" s="21" t="s">
        <v>364</v>
      </c>
      <c r="B48" s="4" t="s">
        <v>407</v>
      </c>
      <c r="C48" s="5">
        <f>J48</f>
        <v>13590.1</v>
      </c>
      <c r="D48" s="1">
        <v>2325.4</v>
      </c>
      <c r="E48" s="1">
        <v>0</v>
      </c>
      <c r="F48" s="1">
        <v>9741.6</v>
      </c>
      <c r="G48" s="1">
        <v>0</v>
      </c>
      <c r="H48" s="5">
        <f t="shared" si="4"/>
        <v>12067</v>
      </c>
      <c r="I48" s="1">
        <v>1523.1</v>
      </c>
      <c r="J48" s="5">
        <f t="shared" si="3"/>
        <v>13590.1</v>
      </c>
      <c r="K48" s="1" t="s">
        <v>110</v>
      </c>
      <c r="L48" s="1" t="s">
        <v>110</v>
      </c>
      <c r="M48" s="1" t="s">
        <v>110</v>
      </c>
      <c r="N48" s="1" t="s">
        <v>110</v>
      </c>
      <c r="O48" s="38" t="str">
        <f>N48</f>
        <v>х</v>
      </c>
    </row>
    <row r="49" spans="1:15" ht="114.75">
      <c r="A49" s="21" t="s">
        <v>365</v>
      </c>
      <c r="B49" s="4" t="s">
        <v>418</v>
      </c>
      <c r="C49" s="5">
        <f>J49</f>
        <v>0</v>
      </c>
      <c r="D49" s="1">
        <v>0</v>
      </c>
      <c r="E49" s="1">
        <v>0</v>
      </c>
      <c r="F49" s="1">
        <v>0</v>
      </c>
      <c r="G49" s="1">
        <v>0</v>
      </c>
      <c r="H49" s="5">
        <f t="shared" si="4"/>
        <v>0</v>
      </c>
      <c r="I49" s="1">
        <v>0</v>
      </c>
      <c r="J49" s="5">
        <f t="shared" si="3"/>
        <v>0</v>
      </c>
      <c r="K49" s="1" t="s">
        <v>110</v>
      </c>
      <c r="L49" s="1" t="s">
        <v>110</v>
      </c>
      <c r="M49" s="1">
        <v>0</v>
      </c>
      <c r="N49" s="1" t="s">
        <v>110</v>
      </c>
      <c r="O49" s="38">
        <f>M49</f>
        <v>0</v>
      </c>
    </row>
    <row r="50" spans="1:15" ht="178.5">
      <c r="A50" s="21" t="s">
        <v>337</v>
      </c>
      <c r="B50" s="4" t="s">
        <v>381</v>
      </c>
      <c r="C50" s="5">
        <f>J50</f>
        <v>0</v>
      </c>
      <c r="D50" s="1">
        <v>0</v>
      </c>
      <c r="E50" s="1">
        <v>0</v>
      </c>
      <c r="F50" s="1">
        <v>0</v>
      </c>
      <c r="G50" s="1">
        <v>0</v>
      </c>
      <c r="H50" s="5">
        <f t="shared" si="4"/>
        <v>0</v>
      </c>
      <c r="I50" s="1">
        <v>0</v>
      </c>
      <c r="J50" s="5">
        <f t="shared" si="3"/>
        <v>0</v>
      </c>
      <c r="K50" s="1" t="s">
        <v>110</v>
      </c>
      <c r="L50" s="1" t="s">
        <v>110</v>
      </c>
      <c r="M50" s="1" t="s">
        <v>110</v>
      </c>
      <c r="N50" s="1">
        <v>0</v>
      </c>
      <c r="O50" s="38">
        <f>N50</f>
        <v>0</v>
      </c>
    </row>
    <row r="51" spans="1:15" ht="127.5">
      <c r="A51" s="21" t="s">
        <v>366</v>
      </c>
      <c r="B51" s="4" t="s">
        <v>331</v>
      </c>
      <c r="C51" s="5">
        <f>J51</f>
        <v>0</v>
      </c>
      <c r="D51" s="1">
        <v>0</v>
      </c>
      <c r="E51" s="1">
        <v>0</v>
      </c>
      <c r="F51" s="1">
        <v>0</v>
      </c>
      <c r="G51" s="1">
        <v>0</v>
      </c>
      <c r="H51" s="5">
        <f t="shared" si="4"/>
        <v>0</v>
      </c>
      <c r="I51" s="1">
        <v>0</v>
      </c>
      <c r="J51" s="5">
        <f t="shared" si="3"/>
        <v>0</v>
      </c>
      <c r="K51" s="1" t="s">
        <v>110</v>
      </c>
      <c r="L51" s="1" t="s">
        <v>110</v>
      </c>
      <c r="M51" s="1" t="s">
        <v>110</v>
      </c>
      <c r="N51" s="1" t="s">
        <v>110</v>
      </c>
      <c r="O51" s="38" t="s">
        <v>110</v>
      </c>
    </row>
    <row r="52" spans="1:15" ht="89.25">
      <c r="A52" s="21" t="s">
        <v>367</v>
      </c>
      <c r="B52" s="4" t="s">
        <v>149</v>
      </c>
      <c r="C52" s="5">
        <f>J52+O52-M52-N52</f>
        <v>0</v>
      </c>
      <c r="D52" s="1">
        <v>0</v>
      </c>
      <c r="E52" s="1">
        <v>0</v>
      </c>
      <c r="F52" s="1">
        <v>0</v>
      </c>
      <c r="G52" s="1">
        <v>0</v>
      </c>
      <c r="H52" s="5">
        <f t="shared" si="4"/>
        <v>0</v>
      </c>
      <c r="I52" s="1">
        <v>0</v>
      </c>
      <c r="J52" s="5">
        <f t="shared" si="3"/>
        <v>0</v>
      </c>
      <c r="K52" s="1">
        <v>0</v>
      </c>
      <c r="L52" s="1">
        <v>0</v>
      </c>
      <c r="M52" s="1">
        <v>0</v>
      </c>
      <c r="N52" s="1">
        <v>0</v>
      </c>
      <c r="O52" s="38">
        <f>K52+L52+M52+N52</f>
        <v>0</v>
      </c>
    </row>
    <row r="53" spans="1:15" ht="25.5">
      <c r="A53" s="21" t="s">
        <v>378</v>
      </c>
      <c r="B53" s="4" t="s">
        <v>146</v>
      </c>
      <c r="C53" s="5">
        <f>J53+O53-M53-N53</f>
        <v>0</v>
      </c>
      <c r="D53" s="1">
        <v>0</v>
      </c>
      <c r="E53" s="1">
        <v>0</v>
      </c>
      <c r="F53" s="1">
        <v>0</v>
      </c>
      <c r="G53" s="1">
        <v>0</v>
      </c>
      <c r="H53" s="5">
        <f t="shared" si="4"/>
        <v>0</v>
      </c>
      <c r="I53" s="1">
        <v>0</v>
      </c>
      <c r="J53" s="5">
        <f t="shared" si="3"/>
        <v>0</v>
      </c>
      <c r="K53" s="1">
        <v>0</v>
      </c>
      <c r="L53" s="1">
        <v>0</v>
      </c>
      <c r="M53" s="1">
        <v>0</v>
      </c>
      <c r="N53" s="1">
        <v>0</v>
      </c>
      <c r="O53" s="38">
        <f>K53+L53+M53+N53</f>
        <v>0</v>
      </c>
    </row>
    <row r="54" spans="1:15" ht="25.5">
      <c r="A54" s="21" t="s">
        <v>379</v>
      </c>
      <c r="B54" s="4" t="s">
        <v>147</v>
      </c>
      <c r="C54" s="5">
        <f>J54+O54-M54-N54</f>
        <v>0</v>
      </c>
      <c r="D54" s="1">
        <v>0</v>
      </c>
      <c r="E54" s="1">
        <v>0</v>
      </c>
      <c r="F54" s="1">
        <v>0</v>
      </c>
      <c r="G54" s="1">
        <v>0</v>
      </c>
      <c r="H54" s="5">
        <f t="shared" si="4"/>
        <v>0</v>
      </c>
      <c r="I54" s="1">
        <v>0</v>
      </c>
      <c r="J54" s="5">
        <f t="shared" si="3"/>
        <v>0</v>
      </c>
      <c r="K54" s="1">
        <v>0</v>
      </c>
      <c r="L54" s="1">
        <v>0</v>
      </c>
      <c r="M54" s="1">
        <v>0</v>
      </c>
      <c r="N54" s="1">
        <v>0</v>
      </c>
      <c r="O54" s="38">
        <f>K54+L54+M54+N54</f>
        <v>0</v>
      </c>
    </row>
    <row r="55" spans="1:15" ht="127.5">
      <c r="A55" s="21" t="s">
        <v>380</v>
      </c>
      <c r="B55" s="4" t="s">
        <v>330</v>
      </c>
      <c r="C55" s="5">
        <f>J55</f>
        <v>0</v>
      </c>
      <c r="D55" s="1">
        <v>0</v>
      </c>
      <c r="E55" s="1">
        <v>0</v>
      </c>
      <c r="F55" s="1">
        <v>0</v>
      </c>
      <c r="G55" s="1">
        <v>0</v>
      </c>
      <c r="H55" s="5">
        <f t="shared" si="4"/>
        <v>0</v>
      </c>
      <c r="I55" s="1">
        <v>0</v>
      </c>
      <c r="J55" s="5">
        <f t="shared" si="3"/>
        <v>0</v>
      </c>
      <c r="K55" s="1" t="s">
        <v>110</v>
      </c>
      <c r="L55" s="1" t="s">
        <v>110</v>
      </c>
      <c r="M55" s="1" t="s">
        <v>110</v>
      </c>
      <c r="N55" s="1" t="s">
        <v>110</v>
      </c>
      <c r="O55" s="38" t="s">
        <v>110</v>
      </c>
    </row>
    <row r="56" spans="1:15" ht="27.75" customHeight="1">
      <c r="A56" s="268" t="s">
        <v>338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70"/>
    </row>
    <row r="57" spans="1:15" ht="89.25">
      <c r="A57" s="21" t="s">
        <v>130</v>
      </c>
      <c r="B57" s="22" t="s">
        <v>403</v>
      </c>
      <c r="C57" s="36">
        <f>J57</f>
        <v>48</v>
      </c>
      <c r="D57" s="36">
        <v>2</v>
      </c>
      <c r="E57" s="36">
        <v>0</v>
      </c>
      <c r="F57" s="36">
        <v>32</v>
      </c>
      <c r="G57" s="36">
        <v>0</v>
      </c>
      <c r="H57" s="7">
        <f>D57+E57+F57+G57</f>
        <v>34</v>
      </c>
      <c r="I57" s="36">
        <v>14</v>
      </c>
      <c r="J57" s="7">
        <f>H57+I57</f>
        <v>48</v>
      </c>
      <c r="K57" s="36" t="s">
        <v>110</v>
      </c>
      <c r="L57" s="36" t="s">
        <v>110</v>
      </c>
      <c r="M57" s="36">
        <v>0</v>
      </c>
      <c r="N57" s="36">
        <v>0</v>
      </c>
      <c r="O57" s="37">
        <f>M57+N57</f>
        <v>0</v>
      </c>
    </row>
    <row r="58" spans="1:15" ht="140.25">
      <c r="A58" s="21" t="s">
        <v>398</v>
      </c>
      <c r="B58" s="22" t="s">
        <v>408</v>
      </c>
      <c r="C58" s="36">
        <f aca="true" t="shared" si="5" ref="C58:C65">J58</f>
        <v>48</v>
      </c>
      <c r="D58" s="36">
        <v>2</v>
      </c>
      <c r="E58" s="36">
        <v>0</v>
      </c>
      <c r="F58" s="36">
        <v>32</v>
      </c>
      <c r="G58" s="36">
        <v>0</v>
      </c>
      <c r="H58" s="7">
        <f aca="true" t="shared" si="6" ref="H58:H65">D58+E58+F58+G58</f>
        <v>34</v>
      </c>
      <c r="I58" s="36">
        <v>14</v>
      </c>
      <c r="J58" s="7">
        <f aca="true" t="shared" si="7" ref="J58:J65">H58+I58</f>
        <v>48</v>
      </c>
      <c r="K58" s="36" t="s">
        <v>110</v>
      </c>
      <c r="L58" s="36" t="s">
        <v>110</v>
      </c>
      <c r="M58" s="36">
        <v>0</v>
      </c>
      <c r="N58" s="36">
        <v>0</v>
      </c>
      <c r="O58" s="37">
        <f>M58+N58</f>
        <v>0</v>
      </c>
    </row>
    <row r="59" spans="1:15" ht="140.25">
      <c r="A59" s="21" t="s">
        <v>399</v>
      </c>
      <c r="B59" s="22" t="s">
        <v>409</v>
      </c>
      <c r="C59" s="36">
        <f t="shared" si="5"/>
        <v>0</v>
      </c>
      <c r="D59" s="36">
        <v>0</v>
      </c>
      <c r="E59" s="36">
        <v>0</v>
      </c>
      <c r="F59" s="36">
        <v>0</v>
      </c>
      <c r="G59" s="36">
        <v>0</v>
      </c>
      <c r="H59" s="7">
        <f t="shared" si="6"/>
        <v>0</v>
      </c>
      <c r="I59" s="36">
        <v>0</v>
      </c>
      <c r="J59" s="7">
        <f t="shared" si="7"/>
        <v>0</v>
      </c>
      <c r="K59" s="36" t="s">
        <v>110</v>
      </c>
      <c r="L59" s="36" t="s">
        <v>110</v>
      </c>
      <c r="M59" s="36">
        <v>0</v>
      </c>
      <c r="N59" s="36">
        <v>0</v>
      </c>
      <c r="O59" s="37">
        <f>M59+N59</f>
        <v>0</v>
      </c>
    </row>
    <row r="60" spans="1:15" ht="76.5">
      <c r="A60" s="21" t="s">
        <v>401</v>
      </c>
      <c r="B60" s="22" t="s">
        <v>400</v>
      </c>
      <c r="C60" s="36">
        <f>J60</f>
        <v>0</v>
      </c>
      <c r="D60" s="36">
        <v>0</v>
      </c>
      <c r="E60" s="36">
        <v>0</v>
      </c>
      <c r="F60" s="36">
        <v>0</v>
      </c>
      <c r="G60" s="36">
        <v>0</v>
      </c>
      <c r="H60" s="7">
        <f>D60+E60+F60+G60</f>
        <v>0</v>
      </c>
      <c r="I60" s="36">
        <v>0</v>
      </c>
      <c r="J60" s="7">
        <f>H60+I60</f>
        <v>0</v>
      </c>
      <c r="K60" s="36" t="s">
        <v>110</v>
      </c>
      <c r="L60" s="36" t="s">
        <v>110</v>
      </c>
      <c r="M60" s="36" t="s">
        <v>110</v>
      </c>
      <c r="N60" s="36" t="s">
        <v>110</v>
      </c>
      <c r="O60" s="37" t="s">
        <v>110</v>
      </c>
    </row>
    <row r="61" spans="1:15" ht="76.5">
      <c r="A61" s="21" t="s">
        <v>131</v>
      </c>
      <c r="B61" s="22" t="s">
        <v>325</v>
      </c>
      <c r="C61" s="36">
        <f t="shared" si="5"/>
        <v>32</v>
      </c>
      <c r="D61" s="36" t="s">
        <v>110</v>
      </c>
      <c r="E61" s="36" t="s">
        <v>110</v>
      </c>
      <c r="F61" s="36">
        <v>32</v>
      </c>
      <c r="G61" s="36">
        <v>0</v>
      </c>
      <c r="H61" s="7">
        <f>F61+G61</f>
        <v>32</v>
      </c>
      <c r="I61" s="36" t="s">
        <v>110</v>
      </c>
      <c r="J61" s="7">
        <f>H61</f>
        <v>32</v>
      </c>
      <c r="K61" s="36" t="s">
        <v>110</v>
      </c>
      <c r="L61" s="36" t="s">
        <v>110</v>
      </c>
      <c r="M61" s="36" t="s">
        <v>110</v>
      </c>
      <c r="N61" s="36" t="s">
        <v>110</v>
      </c>
      <c r="O61" s="37" t="s">
        <v>110</v>
      </c>
    </row>
    <row r="62" spans="1:15" ht="102">
      <c r="A62" s="21" t="s">
        <v>339</v>
      </c>
      <c r="B62" s="22" t="s">
        <v>415</v>
      </c>
      <c r="C62" s="36">
        <f>J62</f>
        <v>0</v>
      </c>
      <c r="D62" s="36" t="s">
        <v>110</v>
      </c>
      <c r="E62" s="36" t="s">
        <v>110</v>
      </c>
      <c r="F62" s="36">
        <v>0</v>
      </c>
      <c r="G62" s="36">
        <v>0</v>
      </c>
      <c r="H62" s="7">
        <f>F62+G62</f>
        <v>0</v>
      </c>
      <c r="I62" s="36" t="s">
        <v>110</v>
      </c>
      <c r="J62" s="7">
        <f>H62</f>
        <v>0</v>
      </c>
      <c r="K62" s="36" t="s">
        <v>110</v>
      </c>
      <c r="L62" s="36" t="s">
        <v>110</v>
      </c>
      <c r="M62" s="36" t="s">
        <v>110</v>
      </c>
      <c r="N62" s="36" t="s">
        <v>110</v>
      </c>
      <c r="O62" s="37" t="s">
        <v>110</v>
      </c>
    </row>
    <row r="63" spans="1:15" ht="204">
      <c r="A63" s="21" t="s">
        <v>340</v>
      </c>
      <c r="B63" s="22" t="s">
        <v>368</v>
      </c>
      <c r="C63" s="36">
        <f>J63</f>
        <v>0</v>
      </c>
      <c r="D63" s="36" t="s">
        <v>110</v>
      </c>
      <c r="E63" s="36" t="s">
        <v>110</v>
      </c>
      <c r="F63" s="36">
        <v>0</v>
      </c>
      <c r="G63" s="36">
        <v>0</v>
      </c>
      <c r="H63" s="7">
        <f>F63+G63</f>
        <v>0</v>
      </c>
      <c r="I63" s="36" t="s">
        <v>110</v>
      </c>
      <c r="J63" s="7">
        <f>H63</f>
        <v>0</v>
      </c>
      <c r="K63" s="36" t="s">
        <v>110</v>
      </c>
      <c r="L63" s="36" t="s">
        <v>110</v>
      </c>
      <c r="M63" s="36" t="s">
        <v>110</v>
      </c>
      <c r="N63" s="36" t="s">
        <v>110</v>
      </c>
      <c r="O63" s="37" t="s">
        <v>110</v>
      </c>
    </row>
    <row r="64" spans="1:15" ht="76.5">
      <c r="A64" s="21" t="s">
        <v>341</v>
      </c>
      <c r="B64" s="22" t="s">
        <v>376</v>
      </c>
      <c r="C64" s="36">
        <f t="shared" si="5"/>
        <v>19</v>
      </c>
      <c r="D64" s="36">
        <v>1</v>
      </c>
      <c r="E64" s="36">
        <v>0</v>
      </c>
      <c r="F64" s="36">
        <v>14</v>
      </c>
      <c r="G64" s="36">
        <v>0</v>
      </c>
      <c r="H64" s="7">
        <f t="shared" si="6"/>
        <v>15</v>
      </c>
      <c r="I64" s="36">
        <v>4</v>
      </c>
      <c r="J64" s="7">
        <f t="shared" si="7"/>
        <v>19</v>
      </c>
      <c r="K64" s="36" t="s">
        <v>110</v>
      </c>
      <c r="L64" s="36" t="s">
        <v>110</v>
      </c>
      <c r="M64" s="36" t="s">
        <v>110</v>
      </c>
      <c r="N64" s="36">
        <v>0</v>
      </c>
      <c r="O64" s="37">
        <f>N64</f>
        <v>0</v>
      </c>
    </row>
    <row r="65" spans="1:15" ht="90" thickBot="1">
      <c r="A65" s="23" t="s">
        <v>342</v>
      </c>
      <c r="B65" s="201" t="s">
        <v>394</v>
      </c>
      <c r="C65" s="199">
        <f t="shared" si="5"/>
        <v>1</v>
      </c>
      <c r="D65" s="199">
        <v>0</v>
      </c>
      <c r="E65" s="199">
        <v>0</v>
      </c>
      <c r="F65" s="199">
        <v>1</v>
      </c>
      <c r="G65" s="199">
        <v>0</v>
      </c>
      <c r="H65" s="202">
        <f t="shared" si="6"/>
        <v>1</v>
      </c>
      <c r="I65" s="199">
        <v>0</v>
      </c>
      <c r="J65" s="202">
        <f t="shared" si="7"/>
        <v>1</v>
      </c>
      <c r="K65" s="199" t="s">
        <v>110</v>
      </c>
      <c r="L65" s="199" t="s">
        <v>110</v>
      </c>
      <c r="M65" s="199" t="s">
        <v>110</v>
      </c>
      <c r="N65" s="199" t="s">
        <v>110</v>
      </c>
      <c r="O65" s="204" t="s">
        <v>110</v>
      </c>
    </row>
    <row r="67" spans="1:15" ht="15.75" customHeight="1">
      <c r="A67" s="263" t="s">
        <v>347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</row>
    <row r="68" spans="1:15" ht="30" customHeight="1">
      <c r="A68" s="263" t="s">
        <v>419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</row>
    <row r="71" spans="1:15" ht="32.25" customHeight="1">
      <c r="A71" s="262" t="s">
        <v>547</v>
      </c>
      <c r="B71" s="262"/>
      <c r="C71" s="262"/>
      <c r="D71" s="262"/>
      <c r="E71" s="262"/>
      <c r="F71" s="244" t="s">
        <v>95</v>
      </c>
      <c r="G71" s="244"/>
      <c r="H71" s="244" t="s">
        <v>548</v>
      </c>
      <c r="I71" s="244"/>
      <c r="J71" s="244"/>
      <c r="K71" s="13"/>
      <c r="L71" s="14"/>
      <c r="M71" s="14"/>
      <c r="N71" s="14"/>
      <c r="O71"/>
    </row>
    <row r="72" spans="2:15" ht="12.75">
      <c r="B72" s="254" t="s">
        <v>96</v>
      </c>
      <c r="C72" s="254"/>
      <c r="E72" s="16"/>
      <c r="F72" s="15" t="s">
        <v>97</v>
      </c>
      <c r="G72" s="16"/>
      <c r="H72"/>
      <c r="J72"/>
      <c r="L72" s="17"/>
      <c r="M72" s="17"/>
      <c r="N72" s="17"/>
      <c r="O72"/>
    </row>
    <row r="73" spans="5:15" ht="12.75">
      <c r="E73" s="16"/>
      <c r="F73" s="15"/>
      <c r="G73" s="16"/>
      <c r="H73"/>
      <c r="J73"/>
      <c r="L73" s="17"/>
      <c r="M73" s="17"/>
      <c r="N73" s="17"/>
      <c r="O73"/>
    </row>
    <row r="74" spans="1:15" ht="12.75">
      <c r="A74" s="27" t="s">
        <v>98</v>
      </c>
      <c r="C74" s="249" t="s">
        <v>549</v>
      </c>
      <c r="D74" s="249"/>
      <c r="E74" s="249"/>
      <c r="F74" s="15"/>
      <c r="G74" s="16"/>
      <c r="H74"/>
      <c r="J74"/>
      <c r="L74" s="12"/>
      <c r="M74" s="12"/>
      <c r="N74" s="12"/>
      <c r="O74"/>
    </row>
    <row r="75" spans="5:15" ht="12.75">
      <c r="E75" s="16"/>
      <c r="F75" s="15"/>
      <c r="G75" s="16"/>
      <c r="H75"/>
      <c r="J75"/>
      <c r="L75" s="12"/>
      <c r="M75" s="12"/>
      <c r="N75" s="12"/>
      <c r="O75"/>
    </row>
    <row r="76" spans="1:15" ht="30" customHeight="1">
      <c r="A76" s="230"/>
      <c r="B76" s="230"/>
      <c r="C76" s="230"/>
      <c r="D76" s="230"/>
      <c r="E76" s="196"/>
      <c r="F76" s="197"/>
      <c r="M76" s="236"/>
      <c r="N76" s="236"/>
      <c r="O76" s="236"/>
    </row>
    <row r="77" spans="1:14" s="6" customFormat="1" ht="12.75">
      <c r="A77" s="194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</row>
    <row r="78" spans="5:6" ht="12.75">
      <c r="E78" s="16"/>
      <c r="F78" s="16"/>
    </row>
  </sheetData>
  <sheetProtection/>
  <mergeCells count="28">
    <mergeCell ref="H71:J71"/>
    <mergeCell ref="C74:E74"/>
    <mergeCell ref="N1:O1"/>
    <mergeCell ref="M76:O76"/>
    <mergeCell ref="A76:D76"/>
    <mergeCell ref="B72:C72"/>
    <mergeCell ref="A2:O2"/>
    <mergeCell ref="A3:O3"/>
    <mergeCell ref="A4:O4"/>
    <mergeCell ref="B6:B9"/>
    <mergeCell ref="A5:O5"/>
    <mergeCell ref="A13:O13"/>
    <mergeCell ref="O7:O9"/>
    <mergeCell ref="J7:J9"/>
    <mergeCell ref="A11:O11"/>
    <mergeCell ref="I8:I9"/>
    <mergeCell ref="D8:H8"/>
    <mergeCell ref="D7:I7"/>
    <mergeCell ref="F71:G71"/>
    <mergeCell ref="A68:O68"/>
    <mergeCell ref="K7:N8"/>
    <mergeCell ref="A67:O67"/>
    <mergeCell ref="A6:A9"/>
    <mergeCell ref="C6:C9"/>
    <mergeCell ref="A56:O56"/>
    <mergeCell ref="D6:O6"/>
    <mergeCell ref="A71:E71"/>
    <mergeCell ref="A32:O3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rowBreaks count="2" manualBreakCount="2">
    <brk id="16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SheetLayoutView="100" zoomScalePageLayoutView="0" workbookViewId="0" topLeftCell="A20">
      <selection activeCell="F29" sqref="F29"/>
    </sheetView>
  </sheetViews>
  <sheetFormatPr defaultColWidth="9.140625" defaultRowHeight="12.75"/>
  <cols>
    <col min="1" max="1" width="4.57421875" style="6" customWidth="1"/>
    <col min="2" max="2" width="20.57421875" style="6" customWidth="1"/>
    <col min="3" max="3" width="8.00390625" style="6" customWidth="1"/>
    <col min="4" max="15" width="9.421875" style="6" customWidth="1"/>
  </cols>
  <sheetData>
    <row r="1" spans="1:15" s="34" customFormat="1" ht="18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5"/>
      <c r="M1" s="35"/>
      <c r="N1" s="276" t="s">
        <v>372</v>
      </c>
      <c r="O1" s="276"/>
    </row>
    <row r="2" spans="1:15" s="9" customFormat="1" ht="22.5" customHeight="1">
      <c r="A2" s="278" t="s">
        <v>132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s="9" customFormat="1" ht="35.25" customHeight="1">
      <c r="A3" s="279" t="s">
        <v>391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5" s="9" customFormat="1" ht="26.25" customHeight="1">
      <c r="A4" s="281" t="s">
        <v>133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s="9" customFormat="1" ht="24.75" customHeight="1" thickBot="1">
      <c r="A5" s="286" t="s">
        <v>516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ht="24.75" customHeight="1">
      <c r="A6" s="265" t="s">
        <v>101</v>
      </c>
      <c r="B6" s="275" t="s">
        <v>114</v>
      </c>
      <c r="C6" s="267" t="s">
        <v>389</v>
      </c>
      <c r="D6" s="271" t="s">
        <v>115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2"/>
    </row>
    <row r="7" spans="1:15" ht="22.5" customHeight="1">
      <c r="A7" s="266"/>
      <c r="B7" s="239"/>
      <c r="C7" s="264"/>
      <c r="D7" s="234" t="s">
        <v>112</v>
      </c>
      <c r="E7" s="235"/>
      <c r="F7" s="235"/>
      <c r="G7" s="235"/>
      <c r="H7" s="235"/>
      <c r="I7" s="235"/>
      <c r="J7" s="239" t="s">
        <v>111</v>
      </c>
      <c r="K7" s="264" t="s">
        <v>120</v>
      </c>
      <c r="L7" s="264"/>
      <c r="M7" s="264"/>
      <c r="N7" s="264"/>
      <c r="O7" s="238" t="s">
        <v>321</v>
      </c>
    </row>
    <row r="8" spans="1:15" ht="23.25" customHeight="1">
      <c r="A8" s="266"/>
      <c r="B8" s="239"/>
      <c r="C8" s="264"/>
      <c r="D8" s="242" t="s">
        <v>113</v>
      </c>
      <c r="E8" s="264"/>
      <c r="F8" s="264"/>
      <c r="G8" s="264"/>
      <c r="H8" s="264"/>
      <c r="I8" s="264" t="s">
        <v>103</v>
      </c>
      <c r="J8" s="239"/>
      <c r="K8" s="264"/>
      <c r="L8" s="264"/>
      <c r="M8" s="264"/>
      <c r="N8" s="264"/>
      <c r="O8" s="238"/>
    </row>
    <row r="9" spans="1:15" ht="136.5" customHeight="1">
      <c r="A9" s="266"/>
      <c r="B9" s="239"/>
      <c r="C9" s="264"/>
      <c r="D9" s="193" t="s">
        <v>104</v>
      </c>
      <c r="E9" s="2" t="s">
        <v>108</v>
      </c>
      <c r="F9" s="2" t="s">
        <v>105</v>
      </c>
      <c r="G9" s="2" t="s">
        <v>109</v>
      </c>
      <c r="H9" s="3" t="s">
        <v>102</v>
      </c>
      <c r="I9" s="264"/>
      <c r="J9" s="239"/>
      <c r="K9" s="2" t="s">
        <v>137</v>
      </c>
      <c r="L9" s="2" t="s">
        <v>138</v>
      </c>
      <c r="M9" s="2" t="s">
        <v>387</v>
      </c>
      <c r="N9" s="3" t="s">
        <v>388</v>
      </c>
      <c r="O9" s="238"/>
    </row>
    <row r="10" spans="1:15" ht="12.75">
      <c r="A10" s="20">
        <v>1</v>
      </c>
      <c r="B10" s="3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2">
        <v>9</v>
      </c>
      <c r="J10" s="3">
        <v>10</v>
      </c>
      <c r="K10" s="2">
        <v>11</v>
      </c>
      <c r="L10" s="2">
        <v>12</v>
      </c>
      <c r="M10" s="2">
        <v>13</v>
      </c>
      <c r="N10" s="2">
        <v>14</v>
      </c>
      <c r="O10" s="8">
        <v>15</v>
      </c>
    </row>
    <row r="11" spans="1:15" ht="27.75" customHeight="1">
      <c r="A11" s="266" t="s">
        <v>332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77"/>
      <c r="N11" s="277"/>
      <c r="O11" s="238"/>
    </row>
    <row r="12" spans="1:15" ht="63.75">
      <c r="A12" s="21" t="s">
        <v>106</v>
      </c>
      <c r="B12" s="4" t="s">
        <v>395</v>
      </c>
      <c r="C12" s="5">
        <f>J12+O12-M12-N12</f>
        <v>40999.5</v>
      </c>
      <c r="D12" s="5">
        <v>2744</v>
      </c>
      <c r="E12" s="5">
        <v>0</v>
      </c>
      <c r="F12" s="5">
        <v>21455.5</v>
      </c>
      <c r="G12" s="5">
        <v>0</v>
      </c>
      <c r="H12" s="5">
        <f>D12+E12+F12+G12</f>
        <v>24199.5</v>
      </c>
      <c r="I12" s="5">
        <v>3200</v>
      </c>
      <c r="J12" s="5">
        <f>H12+I12</f>
        <v>27399.5</v>
      </c>
      <c r="K12" s="5">
        <v>7000</v>
      </c>
      <c r="L12" s="5">
        <v>6600</v>
      </c>
      <c r="M12" s="39">
        <v>0</v>
      </c>
      <c r="N12" s="39">
        <v>0</v>
      </c>
      <c r="O12" s="38">
        <f>K12+L12+M12+N12</f>
        <v>13600</v>
      </c>
    </row>
    <row r="13" spans="1:15" ht="178.5">
      <c r="A13" s="21" t="s">
        <v>396</v>
      </c>
      <c r="B13" s="4" t="s">
        <v>397</v>
      </c>
      <c r="C13" s="5">
        <f>J13+O13-M13-N13</f>
        <v>40999.5</v>
      </c>
      <c r="D13" s="5">
        <v>2744</v>
      </c>
      <c r="E13" s="5">
        <v>0</v>
      </c>
      <c r="F13" s="5">
        <v>21455.5</v>
      </c>
      <c r="G13" s="5">
        <v>0</v>
      </c>
      <c r="H13" s="5">
        <f>D13+E13+F13+G13</f>
        <v>24199.5</v>
      </c>
      <c r="I13" s="5">
        <v>3200</v>
      </c>
      <c r="J13" s="5">
        <f>H13+I13</f>
        <v>27399.5</v>
      </c>
      <c r="K13" s="5">
        <v>7000</v>
      </c>
      <c r="L13" s="5">
        <v>6600</v>
      </c>
      <c r="M13" s="39">
        <v>0</v>
      </c>
      <c r="N13" s="39">
        <v>0</v>
      </c>
      <c r="O13" s="38">
        <f>K13+L13+M13+N13</f>
        <v>13600</v>
      </c>
    </row>
    <row r="14" spans="1:15" ht="33" customHeight="1">
      <c r="A14" s="282" t="s">
        <v>333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4"/>
      <c r="N14" s="284"/>
      <c r="O14" s="285"/>
    </row>
    <row r="15" spans="1:15" ht="76.5">
      <c r="A15" s="21" t="s">
        <v>135</v>
      </c>
      <c r="B15" s="4" t="s">
        <v>420</v>
      </c>
      <c r="C15" s="7">
        <f>J15</f>
        <v>10</v>
      </c>
      <c r="D15" s="7">
        <v>0</v>
      </c>
      <c r="E15" s="7">
        <v>0</v>
      </c>
      <c r="F15" s="7">
        <v>7</v>
      </c>
      <c r="G15" s="7">
        <v>0</v>
      </c>
      <c r="H15" s="7">
        <f>D15+E15+F15+G15</f>
        <v>7</v>
      </c>
      <c r="I15" s="7">
        <v>3</v>
      </c>
      <c r="J15" s="7">
        <f>H15+I15</f>
        <v>10</v>
      </c>
      <c r="K15" s="7" t="s">
        <v>110</v>
      </c>
      <c r="L15" s="7" t="s">
        <v>110</v>
      </c>
      <c r="M15" s="40">
        <v>0</v>
      </c>
      <c r="N15" s="40" t="s">
        <v>110</v>
      </c>
      <c r="O15" s="37">
        <f>M15</f>
        <v>0</v>
      </c>
    </row>
    <row r="16" spans="1:15" ht="127.5">
      <c r="A16" s="21" t="s">
        <v>134</v>
      </c>
      <c r="B16" s="4" t="s">
        <v>150</v>
      </c>
      <c r="C16" s="7">
        <v>0</v>
      </c>
      <c r="D16" s="7">
        <v>0</v>
      </c>
      <c r="E16" s="7">
        <v>0</v>
      </c>
      <c r="F16" s="7">
        <v>7</v>
      </c>
      <c r="G16" s="7">
        <v>0</v>
      </c>
      <c r="H16" s="7">
        <f>D16+E16+F16+G16</f>
        <v>7</v>
      </c>
      <c r="I16" s="7">
        <v>3</v>
      </c>
      <c r="J16" s="7">
        <f>H16+I16</f>
        <v>10</v>
      </c>
      <c r="K16" s="7" t="s">
        <v>110</v>
      </c>
      <c r="L16" s="7" t="s">
        <v>110</v>
      </c>
      <c r="M16" s="40">
        <v>0</v>
      </c>
      <c r="N16" s="40" t="s">
        <v>110</v>
      </c>
      <c r="O16" s="37">
        <f>M16</f>
        <v>0</v>
      </c>
    </row>
    <row r="17" spans="1:15" ht="178.5">
      <c r="A17" s="21" t="s">
        <v>334</v>
      </c>
      <c r="B17" s="4" t="s">
        <v>421</v>
      </c>
      <c r="C17" s="7">
        <f>J17</f>
        <v>10</v>
      </c>
      <c r="D17" s="7">
        <v>0</v>
      </c>
      <c r="E17" s="7">
        <v>0</v>
      </c>
      <c r="F17" s="7">
        <v>7</v>
      </c>
      <c r="G17" s="7">
        <v>0</v>
      </c>
      <c r="H17" s="7">
        <f>D17+E17+F17+G17</f>
        <v>7</v>
      </c>
      <c r="I17" s="7">
        <v>3</v>
      </c>
      <c r="J17" s="7">
        <f>H17+I17</f>
        <v>10</v>
      </c>
      <c r="K17" s="7" t="s">
        <v>110</v>
      </c>
      <c r="L17" s="7" t="s">
        <v>110</v>
      </c>
      <c r="M17" s="40">
        <v>0</v>
      </c>
      <c r="N17" s="40" t="s">
        <v>110</v>
      </c>
      <c r="O17" s="37">
        <f>M17</f>
        <v>0</v>
      </c>
    </row>
    <row r="18" spans="1:15" ht="29.25" customHeight="1">
      <c r="A18" s="282" t="s">
        <v>336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4"/>
      <c r="N18" s="284"/>
      <c r="O18" s="285"/>
    </row>
    <row r="19" spans="1:15" ht="140.25">
      <c r="A19" s="21" t="s">
        <v>121</v>
      </c>
      <c r="B19" s="22" t="s">
        <v>99</v>
      </c>
      <c r="C19" s="5">
        <f>J19</f>
        <v>4428.7</v>
      </c>
      <c r="D19" s="5">
        <v>0</v>
      </c>
      <c r="E19" s="5">
        <v>0</v>
      </c>
      <c r="F19" s="5">
        <v>3029.4</v>
      </c>
      <c r="G19" s="5">
        <v>0</v>
      </c>
      <c r="H19" s="5">
        <f>D19+E19+F19+G19</f>
        <v>3029.4</v>
      </c>
      <c r="I19" s="5">
        <v>1399.3</v>
      </c>
      <c r="J19" s="5">
        <f>H19+I19</f>
        <v>4428.7</v>
      </c>
      <c r="K19" s="5" t="s">
        <v>110</v>
      </c>
      <c r="L19" s="5" t="s">
        <v>110</v>
      </c>
      <c r="M19" s="39">
        <v>0</v>
      </c>
      <c r="N19" s="39" t="s">
        <v>110</v>
      </c>
      <c r="O19" s="38">
        <f>M19</f>
        <v>0</v>
      </c>
    </row>
    <row r="20" spans="1:15" ht="140.25">
      <c r="A20" s="21" t="s">
        <v>122</v>
      </c>
      <c r="B20" s="4" t="s">
        <v>100</v>
      </c>
      <c r="C20" s="5">
        <f>J20</f>
        <v>3434.9</v>
      </c>
      <c r="D20" s="5">
        <v>0</v>
      </c>
      <c r="E20" s="5">
        <v>0</v>
      </c>
      <c r="F20" s="5">
        <v>2346.9</v>
      </c>
      <c r="G20" s="5">
        <v>0</v>
      </c>
      <c r="H20" s="5">
        <f>D20+E20+F20+G20</f>
        <v>2346.9</v>
      </c>
      <c r="I20" s="5">
        <v>1088</v>
      </c>
      <c r="J20" s="5">
        <f>H20+I20</f>
        <v>3434.9</v>
      </c>
      <c r="K20" s="5" t="s">
        <v>110</v>
      </c>
      <c r="L20" s="5" t="s">
        <v>110</v>
      </c>
      <c r="M20" s="39">
        <v>0</v>
      </c>
      <c r="N20" s="39" t="s">
        <v>110</v>
      </c>
      <c r="O20" s="38">
        <f>M20</f>
        <v>0</v>
      </c>
    </row>
    <row r="21" spans="1:15" ht="165.75">
      <c r="A21" s="21" t="s">
        <v>329</v>
      </c>
      <c r="B21" s="4" t="s">
        <v>422</v>
      </c>
      <c r="C21" s="5">
        <f>J21</f>
        <v>3434.9</v>
      </c>
      <c r="D21" s="5">
        <v>0</v>
      </c>
      <c r="E21" s="5">
        <v>0</v>
      </c>
      <c r="F21" s="5">
        <v>2346.9</v>
      </c>
      <c r="G21" s="5">
        <v>0</v>
      </c>
      <c r="H21" s="5">
        <f>D21+E21+F21+G21</f>
        <v>2346.9</v>
      </c>
      <c r="I21" s="5">
        <v>1088</v>
      </c>
      <c r="J21" s="5">
        <f>H21+I21</f>
        <v>3434.9</v>
      </c>
      <c r="K21" s="5" t="s">
        <v>110</v>
      </c>
      <c r="L21" s="5" t="s">
        <v>110</v>
      </c>
      <c r="M21" s="39" t="s">
        <v>110</v>
      </c>
      <c r="N21" s="39" t="s">
        <v>110</v>
      </c>
      <c r="O21" s="38" t="s">
        <v>110</v>
      </c>
    </row>
    <row r="22" spans="1:15" ht="27.75" customHeight="1">
      <c r="A22" s="282" t="s">
        <v>338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4"/>
      <c r="N22" s="284"/>
      <c r="O22" s="285"/>
    </row>
    <row r="23" spans="1:15" ht="102">
      <c r="A23" s="21" t="s">
        <v>130</v>
      </c>
      <c r="B23" s="22" t="s">
        <v>326</v>
      </c>
      <c r="C23" s="7">
        <f>J23</f>
        <v>32</v>
      </c>
      <c r="D23" s="7">
        <v>0</v>
      </c>
      <c r="E23" s="7">
        <v>0</v>
      </c>
      <c r="F23" s="7">
        <v>23</v>
      </c>
      <c r="G23" s="7">
        <v>0</v>
      </c>
      <c r="H23" s="7">
        <f>D23+E23+F23+G23</f>
        <v>23</v>
      </c>
      <c r="I23" s="7">
        <v>9</v>
      </c>
      <c r="J23" s="7">
        <f>H23+I23</f>
        <v>32</v>
      </c>
      <c r="K23" s="7" t="s">
        <v>110</v>
      </c>
      <c r="L23" s="7" t="s">
        <v>110</v>
      </c>
      <c r="M23" s="40">
        <v>0</v>
      </c>
      <c r="N23" s="40" t="s">
        <v>110</v>
      </c>
      <c r="O23" s="37">
        <f aca="true" t="shared" si="0" ref="O23:O29">M23</f>
        <v>0</v>
      </c>
    </row>
    <row r="24" spans="1:15" ht="140.25">
      <c r="A24" s="21" t="s">
        <v>398</v>
      </c>
      <c r="B24" s="22" t="s">
        <v>411</v>
      </c>
      <c r="C24" s="7">
        <f>J24</f>
        <v>32</v>
      </c>
      <c r="D24" s="7">
        <v>0</v>
      </c>
      <c r="E24" s="7">
        <v>0</v>
      </c>
      <c r="F24" s="7">
        <v>23</v>
      </c>
      <c r="G24" s="7">
        <v>0</v>
      </c>
      <c r="H24" s="7">
        <f>D24+E24+F24+G24</f>
        <v>23</v>
      </c>
      <c r="I24" s="7">
        <v>9</v>
      </c>
      <c r="J24" s="7">
        <f>H24+I24</f>
        <v>32</v>
      </c>
      <c r="K24" s="7" t="s">
        <v>110</v>
      </c>
      <c r="L24" s="7" t="s">
        <v>110</v>
      </c>
      <c r="M24" s="40">
        <v>0</v>
      </c>
      <c r="N24" s="40" t="s">
        <v>110</v>
      </c>
      <c r="O24" s="37">
        <f t="shared" si="0"/>
        <v>0</v>
      </c>
    </row>
    <row r="25" spans="1:15" ht="140.25">
      <c r="A25" s="21" t="s">
        <v>399</v>
      </c>
      <c r="B25" s="22" t="s">
        <v>410</v>
      </c>
      <c r="C25" s="7">
        <f>J25</f>
        <v>0</v>
      </c>
      <c r="D25" s="7">
        <v>0</v>
      </c>
      <c r="E25" s="7">
        <v>0</v>
      </c>
      <c r="F25" s="7">
        <v>0</v>
      </c>
      <c r="G25" s="7">
        <v>0</v>
      </c>
      <c r="H25" s="7">
        <f>D25+E25+F25+G25</f>
        <v>0</v>
      </c>
      <c r="I25" s="7">
        <v>0</v>
      </c>
      <c r="J25" s="7">
        <f>H25+I25</f>
        <v>0</v>
      </c>
      <c r="K25" s="7" t="s">
        <v>110</v>
      </c>
      <c r="L25" s="7" t="s">
        <v>110</v>
      </c>
      <c r="M25" s="40">
        <v>0</v>
      </c>
      <c r="N25" s="40" t="s">
        <v>110</v>
      </c>
      <c r="O25" s="37">
        <f t="shared" si="0"/>
        <v>0</v>
      </c>
    </row>
    <row r="26" spans="1:15" ht="76.5">
      <c r="A26" s="198" t="s">
        <v>131</v>
      </c>
      <c r="B26" s="22" t="s">
        <v>423</v>
      </c>
      <c r="C26" s="7">
        <f>J26</f>
        <v>10</v>
      </c>
      <c r="D26" s="7">
        <v>0</v>
      </c>
      <c r="E26" s="7">
        <v>0</v>
      </c>
      <c r="F26" s="7">
        <v>7</v>
      </c>
      <c r="G26" s="7">
        <v>0</v>
      </c>
      <c r="H26" s="7">
        <f>D26+E26+F26+G26</f>
        <v>7</v>
      </c>
      <c r="I26" s="7">
        <v>3</v>
      </c>
      <c r="J26" s="7">
        <f>H26+I26</f>
        <v>10</v>
      </c>
      <c r="K26" s="7" t="s">
        <v>110</v>
      </c>
      <c r="L26" s="7" t="s">
        <v>110</v>
      </c>
      <c r="M26" s="40" t="s">
        <v>110</v>
      </c>
      <c r="N26" s="40" t="s">
        <v>110</v>
      </c>
      <c r="O26" s="37" t="s">
        <v>110</v>
      </c>
    </row>
    <row r="27" spans="1:15" ht="63.75">
      <c r="A27" s="21" t="s">
        <v>339</v>
      </c>
      <c r="B27" s="22" t="s">
        <v>327</v>
      </c>
      <c r="C27" s="7">
        <f>J27</f>
        <v>7</v>
      </c>
      <c r="D27" s="7">
        <v>0</v>
      </c>
      <c r="E27" s="7">
        <v>0</v>
      </c>
      <c r="F27" s="7">
        <v>7</v>
      </c>
      <c r="G27" s="7">
        <v>0</v>
      </c>
      <c r="H27" s="7">
        <f>D27+E27+F27+G27</f>
        <v>7</v>
      </c>
      <c r="I27" s="7">
        <v>0</v>
      </c>
      <c r="J27" s="7">
        <f>H27+I27</f>
        <v>7</v>
      </c>
      <c r="K27" s="7" t="s">
        <v>110</v>
      </c>
      <c r="L27" s="7" t="s">
        <v>110</v>
      </c>
      <c r="M27" s="40">
        <v>0</v>
      </c>
      <c r="N27" s="40" t="s">
        <v>110</v>
      </c>
      <c r="O27" s="37">
        <f t="shared" si="0"/>
        <v>0</v>
      </c>
    </row>
    <row r="28" spans="1:15" ht="89.25">
      <c r="A28" s="21" t="s">
        <v>340</v>
      </c>
      <c r="B28" s="22" t="s">
        <v>414</v>
      </c>
      <c r="C28" s="7">
        <f>H28</f>
        <v>0</v>
      </c>
      <c r="D28" s="7" t="s">
        <v>110</v>
      </c>
      <c r="E28" s="7" t="s">
        <v>110</v>
      </c>
      <c r="F28" s="7">
        <v>0</v>
      </c>
      <c r="G28" s="7">
        <v>0</v>
      </c>
      <c r="H28" s="7">
        <f>F28+G28</f>
        <v>0</v>
      </c>
      <c r="I28" s="7" t="s">
        <v>110</v>
      </c>
      <c r="J28" s="7" t="s">
        <v>110</v>
      </c>
      <c r="K28" s="7" t="s">
        <v>110</v>
      </c>
      <c r="L28" s="7" t="s">
        <v>110</v>
      </c>
      <c r="M28" s="40">
        <v>0</v>
      </c>
      <c r="N28" s="40" t="s">
        <v>110</v>
      </c>
      <c r="O28" s="37">
        <f t="shared" si="0"/>
        <v>0</v>
      </c>
    </row>
    <row r="29" spans="1:15" ht="192" thickBot="1">
      <c r="A29" s="23" t="s">
        <v>341</v>
      </c>
      <c r="B29" s="201" t="s">
        <v>369</v>
      </c>
      <c r="C29" s="202">
        <f>H29</f>
        <v>0</v>
      </c>
      <c r="D29" s="202" t="s">
        <v>110</v>
      </c>
      <c r="E29" s="202" t="s">
        <v>110</v>
      </c>
      <c r="F29" s="202">
        <v>0</v>
      </c>
      <c r="G29" s="202" t="s">
        <v>110</v>
      </c>
      <c r="H29" s="202">
        <f>F29</f>
        <v>0</v>
      </c>
      <c r="I29" s="202" t="s">
        <v>110</v>
      </c>
      <c r="J29" s="202" t="s">
        <v>110</v>
      </c>
      <c r="K29" s="202" t="s">
        <v>110</v>
      </c>
      <c r="L29" s="202" t="s">
        <v>110</v>
      </c>
      <c r="M29" s="203">
        <v>0</v>
      </c>
      <c r="N29" s="203" t="s">
        <v>110</v>
      </c>
      <c r="O29" s="204">
        <f t="shared" si="0"/>
        <v>0</v>
      </c>
    </row>
    <row r="31" spans="1:15" ht="24" customHeight="1">
      <c r="A31" s="282" t="s">
        <v>343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4"/>
      <c r="N31" s="284"/>
      <c r="O31" s="285"/>
    </row>
    <row r="32" spans="1:15" ht="69.75" customHeight="1" thickBot="1">
      <c r="A32" s="23" t="s">
        <v>128</v>
      </c>
      <c r="B32" s="288" t="s">
        <v>402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90"/>
      <c r="O32" s="41" t="s">
        <v>427</v>
      </c>
    </row>
    <row r="34" spans="1:15" ht="19.5" customHeight="1">
      <c r="A34" s="263" t="s">
        <v>347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</row>
    <row r="35" spans="1:15" ht="33" customHeight="1">
      <c r="A35" s="263" t="s">
        <v>419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</row>
    <row r="36" spans="1:15" ht="12.7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8" spans="1:10" ht="30" customHeight="1">
      <c r="A38" s="262" t="s">
        <v>547</v>
      </c>
      <c r="B38" s="262"/>
      <c r="C38" s="262"/>
      <c r="D38" s="262"/>
      <c r="E38" s="262"/>
      <c r="F38" s="244" t="s">
        <v>95</v>
      </c>
      <c r="G38" s="244"/>
      <c r="H38" s="244" t="s">
        <v>548</v>
      </c>
      <c r="I38" s="244"/>
      <c r="J38" s="244"/>
    </row>
    <row r="39" spans="1:10" ht="12.75">
      <c r="A39" s="27"/>
      <c r="B39" s="254" t="s">
        <v>96</v>
      </c>
      <c r="C39" s="254"/>
      <c r="D39"/>
      <c r="E39" s="16"/>
      <c r="F39" s="15" t="s">
        <v>97</v>
      </c>
      <c r="G39" s="16"/>
      <c r="H39"/>
      <c r="I39"/>
      <c r="J39"/>
    </row>
    <row r="40" spans="1:10" ht="12.75">
      <c r="A40" s="27"/>
      <c r="C40"/>
      <c r="D40"/>
      <c r="E40" s="16"/>
      <c r="F40" s="15"/>
      <c r="G40" s="16"/>
      <c r="H40"/>
      <c r="I40"/>
      <c r="J40"/>
    </row>
    <row r="41" spans="1:10" ht="12.75">
      <c r="A41" s="27" t="s">
        <v>98</v>
      </c>
      <c r="C41" s="249" t="s">
        <v>549</v>
      </c>
      <c r="D41" s="249"/>
      <c r="E41" s="249"/>
      <c r="F41" s="15"/>
      <c r="G41" s="16"/>
      <c r="H41"/>
      <c r="I41"/>
      <c r="J41"/>
    </row>
    <row r="42" spans="5:7" ht="12.75">
      <c r="E42" s="25"/>
      <c r="F42" s="26"/>
      <c r="G42" s="25"/>
    </row>
    <row r="43" spans="1:15" ht="36" customHeight="1">
      <c r="A43" s="230"/>
      <c r="B43" s="230"/>
      <c r="C43" s="230"/>
      <c r="D43" s="230"/>
      <c r="E43" s="196"/>
      <c r="F43" s="197"/>
      <c r="G43"/>
      <c r="I43"/>
      <c r="M43" s="236"/>
      <c r="N43" s="236"/>
      <c r="O43" s="236"/>
    </row>
    <row r="44" spans="5:7" ht="12.75">
      <c r="E44" s="25"/>
      <c r="F44" s="26"/>
      <c r="G44" s="25"/>
    </row>
  </sheetData>
  <sheetProtection/>
  <mergeCells count="30">
    <mergeCell ref="B32:N32"/>
    <mergeCell ref="A34:O34"/>
    <mergeCell ref="A14:O14"/>
    <mergeCell ref="B39:C39"/>
    <mergeCell ref="A35:O35"/>
    <mergeCell ref="A38:E38"/>
    <mergeCell ref="H38:J38"/>
    <mergeCell ref="A43:D43"/>
    <mergeCell ref="M43:O43"/>
    <mergeCell ref="F38:G38"/>
    <mergeCell ref="C41:E41"/>
    <mergeCell ref="A3:O3"/>
    <mergeCell ref="A4:O4"/>
    <mergeCell ref="A31:O31"/>
    <mergeCell ref="B6:B9"/>
    <mergeCell ref="A18:O18"/>
    <mergeCell ref="A22:O22"/>
    <mergeCell ref="A5:O5"/>
    <mergeCell ref="A6:A9"/>
    <mergeCell ref="K7:N8"/>
    <mergeCell ref="N1:O1"/>
    <mergeCell ref="O7:O9"/>
    <mergeCell ref="J7:J9"/>
    <mergeCell ref="A11:O11"/>
    <mergeCell ref="I8:I9"/>
    <mergeCell ref="D8:H8"/>
    <mergeCell ref="D7:I7"/>
    <mergeCell ref="C6:C9"/>
    <mergeCell ref="D6:O6"/>
    <mergeCell ref="A2:O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5"/>
  <sheetViews>
    <sheetView zoomScaleSheetLayoutView="90" zoomScalePageLayoutView="0" workbookViewId="0" topLeftCell="A3">
      <selection activeCell="B90" sqref="B90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5.140625" style="0" customWidth="1"/>
    <col min="4" max="4" width="18.8515625" style="221" customWidth="1"/>
    <col min="5" max="5" width="20.421875" style="0" customWidth="1"/>
    <col min="6" max="6" width="17.28125" style="0" customWidth="1"/>
    <col min="7" max="7" width="18.8515625" style="0" customWidth="1"/>
    <col min="8" max="8" width="20.00390625" style="0" customWidth="1"/>
    <col min="9" max="9" width="17.28125" style="0" customWidth="1"/>
  </cols>
  <sheetData>
    <row r="1" spans="1:11" s="34" customFormat="1" ht="18" customHeight="1">
      <c r="A1" s="33"/>
      <c r="B1" s="33"/>
      <c r="C1" s="33"/>
      <c r="D1" s="206"/>
      <c r="E1" s="35"/>
      <c r="F1" s="35"/>
      <c r="G1" s="35"/>
      <c r="I1" s="205" t="s">
        <v>428</v>
      </c>
      <c r="J1" s="33"/>
      <c r="K1" s="33"/>
    </row>
    <row r="2" spans="1:9" ht="45.75" customHeight="1">
      <c r="A2" s="299" t="s">
        <v>429</v>
      </c>
      <c r="B2" s="299"/>
      <c r="C2" s="299"/>
      <c r="D2" s="299"/>
      <c r="E2" s="299"/>
      <c r="F2" s="299"/>
      <c r="G2" s="299"/>
      <c r="H2" s="299"/>
      <c r="I2" s="299"/>
    </row>
    <row r="3" spans="1:9" ht="38.25" customHeight="1">
      <c r="A3" s="299" t="s">
        <v>430</v>
      </c>
      <c r="B3" s="299"/>
      <c r="C3" s="299"/>
      <c r="D3" s="299"/>
      <c r="E3" s="299"/>
      <c r="F3" s="299"/>
      <c r="G3" s="299"/>
      <c r="H3" s="299"/>
      <c r="I3" s="299"/>
    </row>
    <row r="4" spans="1:9" ht="25.5" customHeight="1">
      <c r="A4" s="286" t="s">
        <v>516</v>
      </c>
      <c r="B4" s="286"/>
      <c r="C4" s="286"/>
      <c r="D4" s="287"/>
      <c r="E4" s="287"/>
      <c r="F4" s="287"/>
      <c r="G4" s="287"/>
      <c r="H4" s="287"/>
      <c r="I4" s="287"/>
    </row>
    <row r="5" spans="1:9" ht="156" customHeight="1">
      <c r="A5" s="293" t="s">
        <v>101</v>
      </c>
      <c r="B5" s="293" t="s">
        <v>431</v>
      </c>
      <c r="C5" s="293" t="s">
        <v>101</v>
      </c>
      <c r="D5" s="293" t="s">
        <v>432</v>
      </c>
      <c r="E5" s="293" t="s">
        <v>116</v>
      </c>
      <c r="F5" s="295" t="s">
        <v>433</v>
      </c>
      <c r="G5" s="296"/>
      <c r="H5" s="297" t="s">
        <v>99</v>
      </c>
      <c r="I5" s="300" t="s">
        <v>434</v>
      </c>
    </row>
    <row r="6" spans="1:9" ht="127.5" customHeight="1">
      <c r="A6" s="294"/>
      <c r="B6" s="294"/>
      <c r="C6" s="294"/>
      <c r="D6" s="294"/>
      <c r="E6" s="294"/>
      <c r="F6" s="207" t="s">
        <v>435</v>
      </c>
      <c r="G6" s="207" t="s">
        <v>436</v>
      </c>
      <c r="H6" s="298"/>
      <c r="I6" s="301"/>
    </row>
    <row r="7" spans="1:9" ht="15.75">
      <c r="A7" s="208">
        <v>1</v>
      </c>
      <c r="B7" s="208">
        <v>2</v>
      </c>
      <c r="C7" s="208">
        <v>3</v>
      </c>
      <c r="D7" s="209">
        <v>4</v>
      </c>
      <c r="E7" s="210">
        <v>5</v>
      </c>
      <c r="F7" s="210">
        <v>6</v>
      </c>
      <c r="G7" s="210">
        <v>7</v>
      </c>
      <c r="H7" s="210">
        <v>8</v>
      </c>
      <c r="I7" s="211">
        <v>9</v>
      </c>
    </row>
    <row r="8" spans="1:9" ht="63" hidden="1">
      <c r="A8" s="291" t="s">
        <v>437</v>
      </c>
      <c r="B8" s="208" t="s">
        <v>438</v>
      </c>
      <c r="C8" s="208">
        <v>1</v>
      </c>
      <c r="D8" s="212" t="s">
        <v>439</v>
      </c>
      <c r="E8" s="213"/>
      <c r="F8" s="5"/>
      <c r="G8" s="5"/>
      <c r="H8" s="5"/>
      <c r="I8" s="5"/>
    </row>
    <row r="9" spans="1:9" ht="63">
      <c r="A9" s="291"/>
      <c r="B9" s="208" t="s">
        <v>552</v>
      </c>
      <c r="C9" s="208">
        <f>C8+1</f>
        <v>2</v>
      </c>
      <c r="D9" s="212" t="s">
        <v>440</v>
      </c>
      <c r="E9" s="213">
        <v>40999.5</v>
      </c>
      <c r="F9" s="213">
        <v>40999.5</v>
      </c>
      <c r="G9" s="5">
        <v>1439.4</v>
      </c>
      <c r="H9" s="5">
        <v>4428.7</v>
      </c>
      <c r="I9" s="5">
        <v>11</v>
      </c>
    </row>
    <row r="10" spans="1:9" ht="63" hidden="1">
      <c r="A10" s="214"/>
      <c r="B10" s="208"/>
      <c r="C10" s="208">
        <f aca="true" t="shared" si="0" ref="C10:C73">C9+1</f>
        <v>3</v>
      </c>
      <c r="D10" s="212" t="s">
        <v>441</v>
      </c>
      <c r="E10" s="213"/>
      <c r="F10" s="213"/>
      <c r="G10" s="5"/>
      <c r="H10" s="5"/>
      <c r="I10" s="5"/>
    </row>
    <row r="11" spans="1:9" ht="63" hidden="1">
      <c r="A11" s="214"/>
      <c r="B11" s="208"/>
      <c r="C11" s="208">
        <f t="shared" si="0"/>
        <v>4</v>
      </c>
      <c r="D11" s="212" t="s">
        <v>442</v>
      </c>
      <c r="E11" s="215"/>
      <c r="F11" s="215"/>
      <c r="G11" s="5"/>
      <c r="H11" s="5"/>
      <c r="I11" s="5"/>
    </row>
    <row r="12" spans="1:9" ht="63" hidden="1">
      <c r="A12" s="214"/>
      <c r="B12" s="208"/>
      <c r="C12" s="208">
        <f t="shared" si="0"/>
        <v>5</v>
      </c>
      <c r="D12" s="212" t="s">
        <v>443</v>
      </c>
      <c r="E12" s="215"/>
      <c r="F12" s="215"/>
      <c r="G12" s="5"/>
      <c r="H12" s="5"/>
      <c r="I12" s="5"/>
    </row>
    <row r="13" spans="1:9" ht="63" hidden="1">
      <c r="A13" s="214"/>
      <c r="B13" s="208"/>
      <c r="C13" s="208">
        <f t="shared" si="0"/>
        <v>6</v>
      </c>
      <c r="D13" s="212" t="s">
        <v>444</v>
      </c>
      <c r="E13" s="215"/>
      <c r="F13" s="215"/>
      <c r="G13" s="5"/>
      <c r="H13" s="5"/>
      <c r="I13" s="5"/>
    </row>
    <row r="14" spans="1:9" ht="63" hidden="1">
      <c r="A14" s="214"/>
      <c r="B14" s="208"/>
      <c r="C14" s="208">
        <f t="shared" si="0"/>
        <v>7</v>
      </c>
      <c r="D14" s="212" t="s">
        <v>445</v>
      </c>
      <c r="E14" s="215"/>
      <c r="F14" s="215"/>
      <c r="G14" s="5"/>
      <c r="H14" s="5"/>
      <c r="I14" s="5"/>
    </row>
    <row r="15" spans="1:9" ht="63" hidden="1">
      <c r="A15" s="214"/>
      <c r="B15" s="208"/>
      <c r="C15" s="208">
        <f t="shared" si="0"/>
        <v>8</v>
      </c>
      <c r="D15" s="212" t="s">
        <v>446</v>
      </c>
      <c r="E15" s="215"/>
      <c r="F15" s="215"/>
      <c r="G15" s="5"/>
      <c r="H15" s="5"/>
      <c r="I15" s="5"/>
    </row>
    <row r="16" spans="1:9" ht="63" hidden="1">
      <c r="A16" s="214"/>
      <c r="B16" s="208"/>
      <c r="C16" s="208">
        <f t="shared" si="0"/>
        <v>9</v>
      </c>
      <c r="D16" s="212" t="s">
        <v>447</v>
      </c>
      <c r="E16" s="215"/>
      <c r="F16" s="215"/>
      <c r="G16" s="5"/>
      <c r="H16" s="5"/>
      <c r="I16" s="5"/>
    </row>
    <row r="17" spans="1:9" ht="63" hidden="1">
      <c r="A17" s="214"/>
      <c r="B17" s="208"/>
      <c r="C17" s="208">
        <f t="shared" si="0"/>
        <v>10</v>
      </c>
      <c r="D17" s="212" t="s">
        <v>448</v>
      </c>
      <c r="E17" s="215"/>
      <c r="F17" s="215"/>
      <c r="G17" s="5"/>
      <c r="H17" s="5"/>
      <c r="I17" s="5"/>
    </row>
    <row r="18" spans="1:9" ht="63" hidden="1">
      <c r="A18" s="214"/>
      <c r="B18" s="208"/>
      <c r="C18" s="208">
        <f t="shared" si="0"/>
        <v>11</v>
      </c>
      <c r="D18" s="212" t="s">
        <v>449</v>
      </c>
      <c r="E18" s="215"/>
      <c r="F18" s="215"/>
      <c r="G18" s="5"/>
      <c r="H18" s="5"/>
      <c r="I18" s="5"/>
    </row>
    <row r="19" spans="1:9" ht="15.75" hidden="1">
      <c r="A19" s="214"/>
      <c r="B19" s="208"/>
      <c r="C19" s="208">
        <f t="shared" si="0"/>
        <v>12</v>
      </c>
      <c r="D19" s="208" t="s">
        <v>450</v>
      </c>
      <c r="E19" s="210"/>
      <c r="F19" s="5"/>
      <c r="G19" s="5"/>
      <c r="H19" s="5"/>
      <c r="I19" s="216"/>
    </row>
    <row r="20" spans="1:9" ht="15.75" hidden="1">
      <c r="A20" s="214"/>
      <c r="B20" s="208"/>
      <c r="C20" s="208">
        <f t="shared" si="0"/>
        <v>13</v>
      </c>
      <c r="D20" s="208" t="s">
        <v>451</v>
      </c>
      <c r="E20" s="210"/>
      <c r="F20" s="5"/>
      <c r="G20" s="5"/>
      <c r="H20" s="5"/>
      <c r="I20" s="216"/>
    </row>
    <row r="21" spans="1:9" ht="20.25" customHeight="1" hidden="1">
      <c r="A21" s="214"/>
      <c r="B21" s="208"/>
      <c r="C21" s="208">
        <f t="shared" si="0"/>
        <v>14</v>
      </c>
      <c r="D21" s="208" t="s">
        <v>452</v>
      </c>
      <c r="E21" s="210"/>
      <c r="F21" s="5"/>
      <c r="G21" s="5"/>
      <c r="H21" s="5"/>
      <c r="I21" s="216"/>
    </row>
    <row r="22" spans="1:9" ht="15.75" hidden="1">
      <c r="A22" s="214"/>
      <c r="B22" s="208"/>
      <c r="C22" s="208">
        <f t="shared" si="0"/>
        <v>15</v>
      </c>
      <c r="D22" s="208" t="s">
        <v>453</v>
      </c>
      <c r="E22" s="210"/>
      <c r="F22" s="5"/>
      <c r="G22" s="5"/>
      <c r="H22" s="5"/>
      <c r="I22" s="216"/>
    </row>
    <row r="23" spans="1:9" ht="32.25" customHeight="1" hidden="1">
      <c r="A23" s="214"/>
      <c r="B23" s="208"/>
      <c r="C23" s="208">
        <f t="shared" si="0"/>
        <v>16</v>
      </c>
      <c r="D23" s="208" t="s">
        <v>454</v>
      </c>
      <c r="E23" s="210"/>
      <c r="F23" s="5"/>
      <c r="G23" s="5"/>
      <c r="H23" s="5"/>
      <c r="I23" s="216"/>
    </row>
    <row r="24" spans="1:9" ht="31.5" customHeight="1" hidden="1">
      <c r="A24" s="214"/>
      <c r="B24" s="208"/>
      <c r="C24" s="208">
        <f t="shared" si="0"/>
        <v>17</v>
      </c>
      <c r="D24" s="208" t="s">
        <v>455</v>
      </c>
      <c r="E24" s="210"/>
      <c r="F24" s="5"/>
      <c r="G24" s="5"/>
      <c r="H24" s="5"/>
      <c r="I24" s="216"/>
    </row>
    <row r="25" spans="1:9" ht="30" customHeight="1" hidden="1">
      <c r="A25" s="214"/>
      <c r="B25" s="208"/>
      <c r="C25" s="208">
        <f t="shared" si="0"/>
        <v>18</v>
      </c>
      <c r="D25" s="208" t="s">
        <v>456</v>
      </c>
      <c r="E25" s="210"/>
      <c r="F25" s="5"/>
      <c r="G25" s="5"/>
      <c r="H25" s="5"/>
      <c r="I25" s="216"/>
    </row>
    <row r="26" spans="1:9" ht="31.5" customHeight="1" hidden="1">
      <c r="A26" s="214"/>
      <c r="B26" s="208"/>
      <c r="C26" s="208">
        <f t="shared" si="0"/>
        <v>19</v>
      </c>
      <c r="D26" s="208" t="s">
        <v>457</v>
      </c>
      <c r="E26" s="210"/>
      <c r="F26" s="5"/>
      <c r="G26" s="5"/>
      <c r="H26" s="5"/>
      <c r="I26" s="216"/>
    </row>
    <row r="27" spans="1:9" ht="32.25" customHeight="1" hidden="1">
      <c r="A27" s="214"/>
      <c r="B27" s="208"/>
      <c r="C27" s="208">
        <f t="shared" si="0"/>
        <v>20</v>
      </c>
      <c r="D27" s="208" t="s">
        <v>458</v>
      </c>
      <c r="E27" s="210"/>
      <c r="F27" s="5"/>
      <c r="G27" s="5"/>
      <c r="H27" s="5"/>
      <c r="I27" s="216"/>
    </row>
    <row r="28" spans="1:9" ht="30.75" customHeight="1" hidden="1">
      <c r="A28" s="214"/>
      <c r="B28" s="208"/>
      <c r="C28" s="208">
        <f t="shared" si="0"/>
        <v>21</v>
      </c>
      <c r="D28" s="208" t="s">
        <v>459</v>
      </c>
      <c r="E28" s="210"/>
      <c r="F28" s="5"/>
      <c r="G28" s="5"/>
      <c r="H28" s="5"/>
      <c r="I28" s="216"/>
    </row>
    <row r="29" spans="1:9" ht="33.75" customHeight="1" hidden="1">
      <c r="A29" s="214"/>
      <c r="B29" s="208"/>
      <c r="C29" s="208">
        <f t="shared" si="0"/>
        <v>22</v>
      </c>
      <c r="D29" s="208" t="s">
        <v>460</v>
      </c>
      <c r="E29" s="210"/>
      <c r="F29" s="5"/>
      <c r="G29" s="5"/>
      <c r="H29" s="5"/>
      <c r="I29" s="216"/>
    </row>
    <row r="30" spans="1:9" ht="15.75" hidden="1">
      <c r="A30" s="214"/>
      <c r="B30" s="208"/>
      <c r="C30" s="208">
        <f t="shared" si="0"/>
        <v>23</v>
      </c>
      <c r="D30" s="208" t="s">
        <v>461</v>
      </c>
      <c r="E30" s="210"/>
      <c r="F30" s="5"/>
      <c r="G30" s="5"/>
      <c r="H30" s="5"/>
      <c r="I30" s="216"/>
    </row>
    <row r="31" spans="1:9" ht="32.25" customHeight="1" hidden="1">
      <c r="A31" s="214"/>
      <c r="B31" s="208"/>
      <c r="C31" s="208">
        <f t="shared" si="0"/>
        <v>24</v>
      </c>
      <c r="D31" s="208" t="s">
        <v>462</v>
      </c>
      <c r="E31" s="210"/>
      <c r="F31" s="5"/>
      <c r="G31" s="5"/>
      <c r="H31" s="5"/>
      <c r="I31" s="216"/>
    </row>
    <row r="32" spans="1:9" ht="29.25" customHeight="1" hidden="1">
      <c r="A32" s="214"/>
      <c r="B32" s="208"/>
      <c r="C32" s="208">
        <f t="shared" si="0"/>
        <v>25</v>
      </c>
      <c r="D32" s="208" t="s">
        <v>463</v>
      </c>
      <c r="E32" s="210"/>
      <c r="F32" s="5"/>
      <c r="G32" s="5"/>
      <c r="H32" s="5"/>
      <c r="I32" s="216"/>
    </row>
    <row r="33" spans="1:9" ht="31.5" customHeight="1" hidden="1">
      <c r="A33" s="214"/>
      <c r="B33" s="208"/>
      <c r="C33" s="208">
        <f t="shared" si="0"/>
        <v>26</v>
      </c>
      <c r="D33" s="208" t="s">
        <v>464</v>
      </c>
      <c r="E33" s="210"/>
      <c r="F33" s="5"/>
      <c r="G33" s="5"/>
      <c r="H33" s="5"/>
      <c r="I33" s="216"/>
    </row>
    <row r="34" spans="1:9" ht="32.25" customHeight="1" hidden="1">
      <c r="A34" s="214"/>
      <c r="B34" s="208"/>
      <c r="C34" s="208">
        <f t="shared" si="0"/>
        <v>27</v>
      </c>
      <c r="D34" s="208" t="s">
        <v>465</v>
      </c>
      <c r="E34" s="210"/>
      <c r="F34" s="5"/>
      <c r="G34" s="5"/>
      <c r="H34" s="5"/>
      <c r="I34" s="216"/>
    </row>
    <row r="35" spans="1:9" ht="31.5" hidden="1">
      <c r="A35" s="214"/>
      <c r="B35" s="208"/>
      <c r="C35" s="208">
        <f t="shared" si="0"/>
        <v>28</v>
      </c>
      <c r="D35" s="208" t="s">
        <v>466</v>
      </c>
      <c r="E35" s="210"/>
      <c r="F35" s="5"/>
      <c r="G35" s="5"/>
      <c r="H35" s="5"/>
      <c r="I35" s="216"/>
    </row>
    <row r="36" spans="1:9" ht="20.25" customHeight="1" hidden="1">
      <c r="A36" s="214"/>
      <c r="B36" s="208"/>
      <c r="C36" s="208">
        <f t="shared" si="0"/>
        <v>29</v>
      </c>
      <c r="D36" s="208" t="s">
        <v>467</v>
      </c>
      <c r="E36" s="210"/>
      <c r="F36" s="5"/>
      <c r="G36" s="5"/>
      <c r="H36" s="5"/>
      <c r="I36" s="216"/>
    </row>
    <row r="37" spans="1:9" ht="33.75" customHeight="1" hidden="1">
      <c r="A37" s="214"/>
      <c r="B37" s="208"/>
      <c r="C37" s="208">
        <f t="shared" si="0"/>
        <v>30</v>
      </c>
      <c r="D37" s="208" t="s">
        <v>468</v>
      </c>
      <c r="E37" s="210"/>
      <c r="F37" s="5"/>
      <c r="G37" s="5"/>
      <c r="H37" s="5"/>
      <c r="I37" s="216"/>
    </row>
    <row r="38" spans="1:9" ht="15.75" hidden="1">
      <c r="A38" s="214"/>
      <c r="B38" s="208"/>
      <c r="C38" s="208">
        <f t="shared" si="0"/>
        <v>31</v>
      </c>
      <c r="D38" s="208" t="s">
        <v>469</v>
      </c>
      <c r="E38" s="210"/>
      <c r="F38" s="5"/>
      <c r="G38" s="5"/>
      <c r="H38" s="5"/>
      <c r="I38" s="216"/>
    </row>
    <row r="39" spans="1:9" ht="15.75" hidden="1">
      <c r="A39" s="214"/>
      <c r="B39" s="208"/>
      <c r="C39" s="208">
        <f t="shared" si="0"/>
        <v>32</v>
      </c>
      <c r="D39" s="208" t="s">
        <v>470</v>
      </c>
      <c r="E39" s="210"/>
      <c r="F39" s="5"/>
      <c r="G39" s="5"/>
      <c r="H39" s="5"/>
      <c r="I39" s="216"/>
    </row>
    <row r="40" spans="1:9" ht="47.25" hidden="1">
      <c r="A40" s="214"/>
      <c r="B40" s="208"/>
      <c r="C40" s="208">
        <f t="shared" si="0"/>
        <v>33</v>
      </c>
      <c r="D40" s="208" t="s">
        <v>471</v>
      </c>
      <c r="E40" s="210"/>
      <c r="F40" s="5"/>
      <c r="G40" s="5"/>
      <c r="H40" s="5"/>
      <c r="I40" s="216"/>
    </row>
    <row r="41" spans="1:9" ht="47.25" hidden="1">
      <c r="A41" s="214"/>
      <c r="B41" s="208"/>
      <c r="C41" s="208">
        <f t="shared" si="0"/>
        <v>34</v>
      </c>
      <c r="D41" s="208" t="s">
        <v>472</v>
      </c>
      <c r="E41" s="210"/>
      <c r="F41" s="5"/>
      <c r="G41" s="5"/>
      <c r="H41" s="5"/>
      <c r="I41" s="216"/>
    </row>
    <row r="42" spans="1:9" ht="47.25" hidden="1">
      <c r="A42" s="214"/>
      <c r="B42" s="208"/>
      <c r="C42" s="208">
        <f t="shared" si="0"/>
        <v>35</v>
      </c>
      <c r="D42" s="208" t="s">
        <v>473</v>
      </c>
      <c r="E42" s="210"/>
      <c r="F42" s="5"/>
      <c r="G42" s="5"/>
      <c r="H42" s="5"/>
      <c r="I42" s="216"/>
    </row>
    <row r="43" spans="1:9" ht="47.25" hidden="1">
      <c r="A43" s="214"/>
      <c r="B43" s="208"/>
      <c r="C43" s="208">
        <f t="shared" si="0"/>
        <v>36</v>
      </c>
      <c r="D43" s="208" t="s">
        <v>474</v>
      </c>
      <c r="E43" s="210"/>
      <c r="F43" s="5"/>
      <c r="G43" s="5"/>
      <c r="H43" s="5"/>
      <c r="I43" s="216"/>
    </row>
    <row r="44" spans="1:9" ht="47.25" hidden="1">
      <c r="A44" s="214"/>
      <c r="B44" s="208"/>
      <c r="C44" s="208">
        <f t="shared" si="0"/>
        <v>37</v>
      </c>
      <c r="D44" s="208" t="s">
        <v>475</v>
      </c>
      <c r="E44" s="210"/>
      <c r="F44" s="5"/>
      <c r="G44" s="5"/>
      <c r="H44" s="5"/>
      <c r="I44" s="216"/>
    </row>
    <row r="45" spans="1:9" ht="19.5" customHeight="1" hidden="1">
      <c r="A45" s="214"/>
      <c r="B45" s="208"/>
      <c r="C45" s="208">
        <f t="shared" si="0"/>
        <v>38</v>
      </c>
      <c r="D45" s="208" t="s">
        <v>476</v>
      </c>
      <c r="E45" s="210"/>
      <c r="F45" s="5"/>
      <c r="G45" s="5"/>
      <c r="H45" s="5"/>
      <c r="I45" s="216"/>
    </row>
    <row r="46" spans="1:9" ht="47.25" hidden="1">
      <c r="A46" s="214"/>
      <c r="B46" s="208"/>
      <c r="C46" s="208">
        <f t="shared" si="0"/>
        <v>39</v>
      </c>
      <c r="D46" s="208" t="s">
        <v>477</v>
      </c>
      <c r="E46" s="210"/>
      <c r="F46" s="5"/>
      <c r="G46" s="5"/>
      <c r="H46" s="5"/>
      <c r="I46" s="216"/>
    </row>
    <row r="47" spans="1:9" ht="47.25" hidden="1">
      <c r="A47" s="214"/>
      <c r="B47" s="208"/>
      <c r="C47" s="208">
        <f t="shared" si="0"/>
        <v>40</v>
      </c>
      <c r="D47" s="208" t="s">
        <v>478</v>
      </c>
      <c r="E47" s="210"/>
      <c r="F47" s="5"/>
      <c r="G47" s="5"/>
      <c r="H47" s="5"/>
      <c r="I47" s="216"/>
    </row>
    <row r="48" spans="1:9" ht="29.25" customHeight="1" hidden="1">
      <c r="A48" s="214"/>
      <c r="B48" s="208"/>
      <c r="C48" s="208">
        <f t="shared" si="0"/>
        <v>41</v>
      </c>
      <c r="D48" s="208" t="s">
        <v>479</v>
      </c>
      <c r="E48" s="210"/>
      <c r="F48" s="5"/>
      <c r="G48" s="5"/>
      <c r="H48" s="5"/>
      <c r="I48" s="216"/>
    </row>
    <row r="49" spans="1:9" ht="47.25" hidden="1">
      <c r="A49" s="214"/>
      <c r="B49" s="208"/>
      <c r="C49" s="208">
        <f t="shared" si="0"/>
        <v>42</v>
      </c>
      <c r="D49" s="208" t="s">
        <v>480</v>
      </c>
      <c r="E49" s="210"/>
      <c r="F49" s="5"/>
      <c r="G49" s="5"/>
      <c r="H49" s="5"/>
      <c r="I49" s="216"/>
    </row>
    <row r="50" spans="1:9" ht="33" customHeight="1" hidden="1">
      <c r="A50" s="214"/>
      <c r="B50" s="208"/>
      <c r="C50" s="208">
        <f t="shared" si="0"/>
        <v>43</v>
      </c>
      <c r="D50" s="208" t="s">
        <v>481</v>
      </c>
      <c r="E50" s="210"/>
      <c r="F50" s="5"/>
      <c r="G50" s="5"/>
      <c r="H50" s="5"/>
      <c r="I50" s="216"/>
    </row>
    <row r="51" spans="1:9" ht="30" customHeight="1" hidden="1">
      <c r="A51" s="214"/>
      <c r="B51" s="208"/>
      <c r="C51" s="208">
        <f t="shared" si="0"/>
        <v>44</v>
      </c>
      <c r="D51" s="208" t="s">
        <v>482</v>
      </c>
      <c r="E51" s="210"/>
      <c r="F51" s="5"/>
      <c r="G51" s="5"/>
      <c r="H51" s="5"/>
      <c r="I51" s="216"/>
    </row>
    <row r="52" spans="1:9" ht="29.25" customHeight="1" hidden="1">
      <c r="A52" s="214"/>
      <c r="B52" s="208"/>
      <c r="C52" s="208">
        <f t="shared" si="0"/>
        <v>45</v>
      </c>
      <c r="D52" s="208" t="s">
        <v>483</v>
      </c>
      <c r="E52" s="210"/>
      <c r="F52" s="5"/>
      <c r="G52" s="5"/>
      <c r="H52" s="5"/>
      <c r="I52" s="216"/>
    </row>
    <row r="53" spans="1:9" ht="47.25" hidden="1">
      <c r="A53" s="214"/>
      <c r="B53" s="208"/>
      <c r="C53" s="208">
        <f t="shared" si="0"/>
        <v>46</v>
      </c>
      <c r="D53" s="208" t="s">
        <v>484</v>
      </c>
      <c r="E53" s="210"/>
      <c r="F53" s="5"/>
      <c r="G53" s="5"/>
      <c r="H53" s="5"/>
      <c r="I53" s="216"/>
    </row>
    <row r="54" spans="1:9" ht="47.25" hidden="1">
      <c r="A54" s="214"/>
      <c r="B54" s="208"/>
      <c r="C54" s="208">
        <f t="shared" si="0"/>
        <v>47</v>
      </c>
      <c r="D54" s="208" t="s">
        <v>485</v>
      </c>
      <c r="E54" s="210"/>
      <c r="F54" s="5"/>
      <c r="G54" s="5"/>
      <c r="H54" s="5"/>
      <c r="I54" s="216"/>
    </row>
    <row r="55" spans="1:9" ht="63" hidden="1">
      <c r="A55" s="214"/>
      <c r="B55" s="208"/>
      <c r="C55" s="208">
        <f t="shared" si="0"/>
        <v>48</v>
      </c>
      <c r="D55" s="208" t="s">
        <v>486</v>
      </c>
      <c r="E55" s="210"/>
      <c r="F55" s="5"/>
      <c r="G55" s="5"/>
      <c r="H55" s="5"/>
      <c r="I55" s="216"/>
    </row>
    <row r="56" spans="1:9" ht="47.25" hidden="1">
      <c r="A56" s="214"/>
      <c r="B56" s="208"/>
      <c r="C56" s="208">
        <f t="shared" si="0"/>
        <v>49</v>
      </c>
      <c r="D56" s="208" t="s">
        <v>487</v>
      </c>
      <c r="E56" s="210"/>
      <c r="F56" s="5"/>
      <c r="G56" s="5"/>
      <c r="H56" s="5"/>
      <c r="I56" s="216"/>
    </row>
    <row r="57" spans="1:9" ht="19.5" customHeight="1" hidden="1">
      <c r="A57" s="214"/>
      <c r="B57" s="208"/>
      <c r="C57" s="208">
        <f t="shared" si="0"/>
        <v>50</v>
      </c>
      <c r="D57" s="208" t="s">
        <v>488</v>
      </c>
      <c r="E57" s="210"/>
      <c r="F57" s="5"/>
      <c r="G57" s="5"/>
      <c r="H57" s="5"/>
      <c r="I57" s="216"/>
    </row>
    <row r="58" spans="1:9" ht="18.75" customHeight="1" hidden="1">
      <c r="A58" s="214"/>
      <c r="B58" s="208"/>
      <c r="C58" s="208">
        <f t="shared" si="0"/>
        <v>51</v>
      </c>
      <c r="D58" s="208" t="s">
        <v>489</v>
      </c>
      <c r="E58" s="210"/>
      <c r="F58" s="5"/>
      <c r="G58" s="5"/>
      <c r="H58" s="5"/>
      <c r="I58" s="216"/>
    </row>
    <row r="59" spans="1:9" ht="47.25" hidden="1">
      <c r="A59" s="214"/>
      <c r="B59" s="208"/>
      <c r="C59" s="208">
        <f t="shared" si="0"/>
        <v>52</v>
      </c>
      <c r="D59" s="208" t="s">
        <v>490</v>
      </c>
      <c r="E59" s="210"/>
      <c r="F59" s="5"/>
      <c r="G59" s="5"/>
      <c r="H59" s="5"/>
      <c r="I59" s="216"/>
    </row>
    <row r="60" spans="1:9" ht="47.25" hidden="1">
      <c r="A60" s="214"/>
      <c r="B60" s="208"/>
      <c r="C60" s="208">
        <f t="shared" si="0"/>
        <v>53</v>
      </c>
      <c r="D60" s="208" t="s">
        <v>491</v>
      </c>
      <c r="E60" s="210"/>
      <c r="F60" s="5"/>
      <c r="G60" s="5"/>
      <c r="H60" s="5"/>
      <c r="I60" s="216"/>
    </row>
    <row r="61" spans="1:9" ht="47.25" hidden="1">
      <c r="A61" s="214"/>
      <c r="B61" s="208"/>
      <c r="C61" s="208">
        <f t="shared" si="0"/>
        <v>54</v>
      </c>
      <c r="D61" s="208" t="s">
        <v>492</v>
      </c>
      <c r="E61" s="210"/>
      <c r="F61" s="5"/>
      <c r="G61" s="5"/>
      <c r="H61" s="5"/>
      <c r="I61" s="216"/>
    </row>
    <row r="62" spans="1:9" ht="47.25" hidden="1">
      <c r="A62" s="214"/>
      <c r="B62" s="208"/>
      <c r="C62" s="208">
        <f t="shared" si="0"/>
        <v>55</v>
      </c>
      <c r="D62" s="208" t="s">
        <v>493</v>
      </c>
      <c r="E62" s="210"/>
      <c r="F62" s="5"/>
      <c r="G62" s="5"/>
      <c r="H62" s="5"/>
      <c r="I62" s="216"/>
    </row>
    <row r="63" spans="1:9" ht="63" hidden="1">
      <c r="A63" s="214"/>
      <c r="B63" s="208"/>
      <c r="C63" s="208">
        <f t="shared" si="0"/>
        <v>56</v>
      </c>
      <c r="D63" s="208" t="s">
        <v>494</v>
      </c>
      <c r="E63" s="210"/>
      <c r="F63" s="5"/>
      <c r="G63" s="5"/>
      <c r="H63" s="5"/>
      <c r="I63" s="216"/>
    </row>
    <row r="64" spans="1:9" ht="21.75" customHeight="1" hidden="1">
      <c r="A64" s="214"/>
      <c r="B64" s="208"/>
      <c r="C64" s="208">
        <f t="shared" si="0"/>
        <v>57</v>
      </c>
      <c r="D64" s="208" t="s">
        <v>495</v>
      </c>
      <c r="E64" s="210"/>
      <c r="F64" s="5"/>
      <c r="G64" s="5"/>
      <c r="H64" s="5"/>
      <c r="I64" s="216"/>
    </row>
    <row r="65" spans="1:9" ht="47.25" hidden="1">
      <c r="A65" s="214"/>
      <c r="B65" s="208"/>
      <c r="C65" s="208">
        <f t="shared" si="0"/>
        <v>58</v>
      </c>
      <c r="D65" s="208" t="s">
        <v>496</v>
      </c>
      <c r="E65" s="210"/>
      <c r="F65" s="5"/>
      <c r="G65" s="5"/>
      <c r="H65" s="5"/>
      <c r="I65" s="216"/>
    </row>
    <row r="66" spans="1:9" ht="29.25" customHeight="1" hidden="1">
      <c r="A66" s="214"/>
      <c r="B66" s="208"/>
      <c r="C66" s="208">
        <f t="shared" si="0"/>
        <v>59</v>
      </c>
      <c r="D66" s="208" t="s">
        <v>497</v>
      </c>
      <c r="E66" s="210"/>
      <c r="F66" s="5"/>
      <c r="G66" s="5"/>
      <c r="H66" s="5"/>
      <c r="I66" s="216"/>
    </row>
    <row r="67" spans="1:9" ht="30" customHeight="1" hidden="1">
      <c r="A67" s="214"/>
      <c r="B67" s="208"/>
      <c r="C67" s="208">
        <f t="shared" si="0"/>
        <v>60</v>
      </c>
      <c r="D67" s="208" t="s">
        <v>498</v>
      </c>
      <c r="E67" s="210"/>
      <c r="F67" s="5"/>
      <c r="G67" s="5"/>
      <c r="H67" s="5"/>
      <c r="I67" s="216"/>
    </row>
    <row r="68" spans="1:9" ht="28.5" customHeight="1" hidden="1">
      <c r="A68" s="214"/>
      <c r="B68" s="208"/>
      <c r="C68" s="208">
        <f t="shared" si="0"/>
        <v>61</v>
      </c>
      <c r="D68" s="208" t="s">
        <v>499</v>
      </c>
      <c r="E68" s="210"/>
      <c r="F68" s="5"/>
      <c r="G68" s="5"/>
      <c r="H68" s="5"/>
      <c r="I68" s="216"/>
    </row>
    <row r="69" spans="1:9" ht="33" customHeight="1" hidden="1">
      <c r="A69" s="214"/>
      <c r="B69" s="208"/>
      <c r="C69" s="208">
        <f t="shared" si="0"/>
        <v>62</v>
      </c>
      <c r="D69" s="208" t="s">
        <v>500</v>
      </c>
      <c r="E69" s="210"/>
      <c r="F69" s="5"/>
      <c r="G69" s="5"/>
      <c r="H69" s="5"/>
      <c r="I69" s="216"/>
    </row>
    <row r="70" spans="1:9" ht="32.25" customHeight="1" hidden="1">
      <c r="A70" s="214"/>
      <c r="B70" s="208"/>
      <c r="C70" s="208">
        <f t="shared" si="0"/>
        <v>63</v>
      </c>
      <c r="D70" s="208" t="s">
        <v>501</v>
      </c>
      <c r="E70" s="210"/>
      <c r="F70" s="5"/>
      <c r="G70" s="5"/>
      <c r="H70" s="5"/>
      <c r="I70" s="216"/>
    </row>
    <row r="71" spans="1:9" ht="110.25" hidden="1">
      <c r="A71" s="214"/>
      <c r="B71" s="208"/>
      <c r="C71" s="208">
        <f t="shared" si="0"/>
        <v>64</v>
      </c>
      <c r="D71" s="208" t="s">
        <v>502</v>
      </c>
      <c r="E71" s="210">
        <v>1460.15</v>
      </c>
      <c r="F71" s="210">
        <v>83.51</v>
      </c>
      <c r="G71" s="210">
        <v>29.15</v>
      </c>
      <c r="H71" s="210">
        <v>0</v>
      </c>
      <c r="I71" s="216">
        <f>H71/F71</f>
        <v>0</v>
      </c>
    </row>
    <row r="72" spans="1:9" ht="31.5" hidden="1">
      <c r="A72" s="214"/>
      <c r="B72" s="208"/>
      <c r="C72" s="208">
        <f t="shared" si="0"/>
        <v>65</v>
      </c>
      <c r="D72" s="208" t="s">
        <v>503</v>
      </c>
      <c r="E72" s="210"/>
      <c r="F72" s="210"/>
      <c r="G72" s="210"/>
      <c r="H72" s="210"/>
      <c r="I72" s="216"/>
    </row>
    <row r="73" spans="1:9" ht="47.25" hidden="1">
      <c r="A73" s="214"/>
      <c r="B73" s="208"/>
      <c r="C73" s="208">
        <f t="shared" si="0"/>
        <v>66</v>
      </c>
      <c r="D73" s="208" t="s">
        <v>504</v>
      </c>
      <c r="E73" s="210"/>
      <c r="F73" s="210"/>
      <c r="G73" s="210"/>
      <c r="H73" s="210"/>
      <c r="I73" s="216"/>
    </row>
    <row r="74" spans="1:9" ht="30.75" customHeight="1" hidden="1">
      <c r="A74" s="214"/>
      <c r="B74" s="208"/>
      <c r="C74" s="208">
        <f aca="true" t="shared" si="1" ref="C74:C80">C73+1</f>
        <v>67</v>
      </c>
      <c r="D74" s="208" t="s">
        <v>505</v>
      </c>
      <c r="E74" s="210"/>
      <c r="F74" s="210"/>
      <c r="G74" s="210"/>
      <c r="H74" s="210"/>
      <c r="I74" s="216"/>
    </row>
    <row r="75" spans="1:9" ht="47.25" hidden="1">
      <c r="A75" s="214"/>
      <c r="B75" s="208"/>
      <c r="C75" s="208">
        <f t="shared" si="1"/>
        <v>68</v>
      </c>
      <c r="D75" s="208" t="s">
        <v>506</v>
      </c>
      <c r="E75" s="210"/>
      <c r="F75" s="210"/>
      <c r="G75" s="210"/>
      <c r="H75" s="210"/>
      <c r="I75" s="216"/>
    </row>
    <row r="76" spans="1:9" ht="32.25" customHeight="1" hidden="1">
      <c r="A76" s="214"/>
      <c r="B76" s="208"/>
      <c r="C76" s="208">
        <f t="shared" si="1"/>
        <v>69</v>
      </c>
      <c r="D76" s="208" t="s">
        <v>507</v>
      </c>
      <c r="E76" s="210"/>
      <c r="F76" s="210"/>
      <c r="G76" s="210"/>
      <c r="H76" s="210"/>
      <c r="I76" s="216"/>
    </row>
    <row r="77" spans="1:9" ht="31.5" hidden="1">
      <c r="A77" s="214"/>
      <c r="B77" s="208"/>
      <c r="C77" s="208">
        <f t="shared" si="1"/>
        <v>70</v>
      </c>
      <c r="D77" s="208" t="s">
        <v>508</v>
      </c>
      <c r="E77" s="210"/>
      <c r="F77" s="210"/>
      <c r="G77" s="210"/>
      <c r="H77" s="210"/>
      <c r="I77" s="216"/>
    </row>
    <row r="78" spans="1:9" ht="31.5" hidden="1">
      <c r="A78" s="214"/>
      <c r="B78" s="208"/>
      <c r="C78" s="208">
        <f t="shared" si="1"/>
        <v>71</v>
      </c>
      <c r="D78" s="208" t="s">
        <v>509</v>
      </c>
      <c r="E78" s="208"/>
      <c r="F78" s="208"/>
      <c r="G78" s="208"/>
      <c r="H78" s="208"/>
      <c r="I78" s="216"/>
    </row>
    <row r="79" spans="1:9" ht="47.25" hidden="1">
      <c r="A79" s="214"/>
      <c r="B79" s="208"/>
      <c r="C79" s="208">
        <f t="shared" si="1"/>
        <v>72</v>
      </c>
      <c r="D79" s="212" t="s">
        <v>510</v>
      </c>
      <c r="E79" s="215"/>
      <c r="F79" s="215"/>
      <c r="G79" s="5"/>
      <c r="H79" s="5"/>
      <c r="I79" s="5"/>
    </row>
    <row r="80" spans="1:9" ht="47.25" hidden="1">
      <c r="A80" s="214"/>
      <c r="B80" s="208"/>
      <c r="C80" s="208">
        <f t="shared" si="1"/>
        <v>73</v>
      </c>
      <c r="D80" s="212" t="s">
        <v>511</v>
      </c>
      <c r="E80" s="217"/>
      <c r="F80" s="5"/>
      <c r="G80" s="5"/>
      <c r="H80" s="5"/>
      <c r="I80" s="5"/>
    </row>
    <row r="81" ht="12.75" hidden="1"/>
    <row r="82" spans="1:15" ht="67.5" customHeight="1" hidden="1">
      <c r="A82" s="292"/>
      <c r="B82" s="292"/>
      <c r="C82" s="24"/>
      <c r="D82" s="321"/>
      <c r="E82" s="218"/>
      <c r="F82" s="262"/>
      <c r="G82" s="262"/>
      <c r="H82" s="262"/>
      <c r="I82" s="6"/>
      <c r="J82" s="6"/>
      <c r="K82" s="6"/>
      <c r="L82" s="6"/>
      <c r="M82" s="6"/>
      <c r="N82" s="6"/>
      <c r="O82" s="6"/>
    </row>
    <row r="83" spans="1:15" ht="31.5" customHeight="1">
      <c r="A83" s="6"/>
      <c r="B83" s="322" t="s">
        <v>547</v>
      </c>
      <c r="C83" s="322"/>
      <c r="D83" s="322"/>
      <c r="E83" s="222"/>
      <c r="F83" s="222"/>
      <c r="G83" s="303" t="s">
        <v>550</v>
      </c>
      <c r="H83" s="303"/>
      <c r="I83" s="6"/>
      <c r="J83" s="6"/>
      <c r="K83" s="6"/>
      <c r="L83" s="6"/>
      <c r="M83" s="6"/>
      <c r="N83" s="6"/>
      <c r="O83" s="6"/>
    </row>
    <row r="84" spans="1:15" ht="12.75">
      <c r="A84" s="6"/>
      <c r="B84" s="6"/>
      <c r="C84" s="6"/>
      <c r="D84" s="206"/>
      <c r="E84" s="25"/>
      <c r="F84" s="26"/>
      <c r="G84" s="26"/>
      <c r="H84" s="25"/>
      <c r="I84" s="6"/>
      <c r="J84" s="6"/>
      <c r="K84" s="6"/>
      <c r="L84" s="6"/>
      <c r="M84" s="6"/>
      <c r="N84" s="6"/>
      <c r="O84" s="6"/>
    </row>
    <row r="85" spans="1:12" ht="51.75" customHeight="1">
      <c r="A85" s="230"/>
      <c r="B85" s="230"/>
      <c r="C85" s="219"/>
      <c r="D85" s="220"/>
      <c r="E85" s="196"/>
      <c r="F85" s="236"/>
      <c r="G85" s="236"/>
      <c r="H85" s="236"/>
      <c r="I85" s="236"/>
      <c r="J85" s="6"/>
      <c r="K85" s="6"/>
      <c r="L85" s="6"/>
    </row>
  </sheetData>
  <sheetProtection/>
  <mergeCells count="18">
    <mergeCell ref="B83:D83"/>
    <mergeCell ref="G83:H83"/>
    <mergeCell ref="A85:B85"/>
    <mergeCell ref="F85:I85"/>
    <mergeCell ref="A2:I2"/>
    <mergeCell ref="A3:I3"/>
    <mergeCell ref="A4:I4"/>
    <mergeCell ref="A5:A6"/>
    <mergeCell ref="B5:B6"/>
    <mergeCell ref="C5:C6"/>
    <mergeCell ref="D5:D6"/>
    <mergeCell ref="I5:I6"/>
    <mergeCell ref="A8:A9"/>
    <mergeCell ref="A82:B82"/>
    <mergeCell ref="F82:H82"/>
    <mergeCell ref="E5:E6"/>
    <mergeCell ref="F5:G5"/>
    <mergeCell ref="H5:H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7">
      <selection activeCell="A19" sqref="A19"/>
    </sheetView>
  </sheetViews>
  <sheetFormatPr defaultColWidth="9.140625" defaultRowHeight="12.75"/>
  <cols>
    <col min="1" max="1" width="20.8515625" style="222" customWidth="1"/>
    <col min="2" max="4" width="22.421875" style="222" customWidth="1"/>
    <col min="5" max="5" width="19.421875" style="222" customWidth="1"/>
    <col min="6" max="6" width="16.7109375" style="222" customWidth="1"/>
    <col min="7" max="7" width="20.140625" style="222" customWidth="1"/>
    <col min="8" max="16384" width="9.140625" style="222" customWidth="1"/>
  </cols>
  <sheetData>
    <row r="1" spans="1:7" ht="24" customHeight="1">
      <c r="A1" s="306" t="s">
        <v>517</v>
      </c>
      <c r="B1" s="306"/>
      <c r="C1" s="306"/>
      <c r="D1" s="306"/>
      <c r="E1" s="306"/>
      <c r="G1" s="223" t="s">
        <v>518</v>
      </c>
    </row>
    <row r="2" spans="1:7" ht="65.25" customHeight="1">
      <c r="A2" s="307" t="s">
        <v>553</v>
      </c>
      <c r="B2" s="307"/>
      <c r="C2" s="303"/>
      <c r="D2" s="303"/>
      <c r="E2" s="303"/>
      <c r="F2" s="303"/>
      <c r="G2" s="303"/>
    </row>
    <row r="3" ht="9.75" customHeight="1"/>
    <row r="4" spans="1:7" ht="133.5" customHeight="1">
      <c r="A4" s="308" t="s">
        <v>519</v>
      </c>
      <c r="B4" s="308" t="s">
        <v>520</v>
      </c>
      <c r="C4" s="308" t="s">
        <v>521</v>
      </c>
      <c r="D4" s="308" t="s">
        <v>522</v>
      </c>
      <c r="E4" s="310" t="s">
        <v>523</v>
      </c>
      <c r="F4" s="311"/>
      <c r="G4" s="312"/>
    </row>
    <row r="5" spans="1:7" ht="86.25" customHeight="1">
      <c r="A5" s="309"/>
      <c r="B5" s="309"/>
      <c r="C5" s="309"/>
      <c r="D5" s="309"/>
      <c r="E5" s="210" t="s">
        <v>524</v>
      </c>
      <c r="F5" s="210" t="s">
        <v>525</v>
      </c>
      <c r="G5" s="210" t="s">
        <v>526</v>
      </c>
    </row>
    <row r="6" spans="1:7" ht="18.75" customHeight="1">
      <c r="A6" s="210">
        <v>1</v>
      </c>
      <c r="B6" s="224">
        <v>2</v>
      </c>
      <c r="C6" s="224">
        <v>3</v>
      </c>
      <c r="D6" s="224">
        <v>4</v>
      </c>
      <c r="E6" s="210">
        <v>5</v>
      </c>
      <c r="F6" s="210">
        <v>6</v>
      </c>
      <c r="G6" s="210">
        <v>7</v>
      </c>
    </row>
    <row r="7" spans="1:7" ht="18.75" customHeight="1">
      <c r="A7" s="313" t="s">
        <v>555</v>
      </c>
      <c r="B7" s="210">
        <v>18.9</v>
      </c>
      <c r="C7" s="210">
        <v>0</v>
      </c>
      <c r="D7" s="210">
        <v>0</v>
      </c>
      <c r="E7" s="210">
        <v>0</v>
      </c>
      <c r="F7" s="210">
        <v>0</v>
      </c>
      <c r="G7" s="210">
        <v>0</v>
      </c>
    </row>
    <row r="8" spans="1:7" ht="42" customHeight="1">
      <c r="A8" s="313"/>
      <c r="B8" s="210" t="s">
        <v>527</v>
      </c>
      <c r="C8" s="210"/>
      <c r="D8" s="210"/>
      <c r="E8" s="210"/>
      <c r="F8" s="210"/>
      <c r="G8" s="210"/>
    </row>
    <row r="9" spans="1:7" ht="15.75">
      <c r="A9" s="308" t="s">
        <v>527</v>
      </c>
      <c r="B9" s="210"/>
      <c r="C9" s="210"/>
      <c r="D9" s="210"/>
      <c r="E9" s="210"/>
      <c r="F9" s="210"/>
      <c r="G9" s="210"/>
    </row>
    <row r="10" spans="1:7" ht="15.75">
      <c r="A10" s="314"/>
      <c r="B10" s="210"/>
      <c r="C10" s="210"/>
      <c r="D10" s="210"/>
      <c r="E10" s="210"/>
      <c r="F10" s="210"/>
      <c r="G10" s="210"/>
    </row>
    <row r="11" spans="1:7" ht="15.75" customHeight="1">
      <c r="A11" s="309"/>
      <c r="B11" s="210" t="s">
        <v>527</v>
      </c>
      <c r="C11" s="210"/>
      <c r="D11" s="210"/>
      <c r="E11" s="210"/>
      <c r="F11" s="210"/>
      <c r="G11" s="210"/>
    </row>
    <row r="12" spans="1:7" ht="15.75" customHeight="1">
      <c r="A12" s="210" t="s">
        <v>528</v>
      </c>
      <c r="B12" s="210"/>
      <c r="C12" s="210"/>
      <c r="D12" s="210"/>
      <c r="E12" s="210"/>
      <c r="F12" s="210"/>
      <c r="G12" s="210"/>
    </row>
    <row r="13" spans="1:7" ht="15.75" customHeight="1">
      <c r="A13" s="225"/>
      <c r="B13" s="225"/>
      <c r="C13" s="225"/>
      <c r="D13" s="225"/>
      <c r="E13" s="225"/>
      <c r="F13" s="225"/>
      <c r="G13" s="225"/>
    </row>
    <row r="14" spans="1:7" ht="30.75" customHeight="1">
      <c r="A14" s="302" t="s">
        <v>547</v>
      </c>
      <c r="B14" s="302"/>
      <c r="C14" s="302"/>
      <c r="F14" s="303" t="s">
        <v>550</v>
      </c>
      <c r="G14" s="303"/>
    </row>
    <row r="15" spans="1:7" ht="84.75" customHeight="1">
      <c r="A15" s="304" t="s">
        <v>529</v>
      </c>
      <c r="B15" s="305"/>
      <c r="C15" s="305"/>
      <c r="D15" s="305"/>
      <c r="E15" s="305"/>
      <c r="F15" s="305"/>
      <c r="G15" s="305"/>
    </row>
  </sheetData>
  <sheetProtection/>
  <mergeCells count="12">
    <mergeCell ref="A14:C14"/>
    <mergeCell ref="F14:G14"/>
    <mergeCell ref="A15:G15"/>
    <mergeCell ref="A1:E1"/>
    <mergeCell ref="A2:G2"/>
    <mergeCell ref="A4:A5"/>
    <mergeCell ref="B4:B5"/>
    <mergeCell ref="C4:C5"/>
    <mergeCell ref="D4:D5"/>
    <mergeCell ref="E4:G4"/>
    <mergeCell ref="A7:A8"/>
    <mergeCell ref="A9:A11"/>
  </mergeCells>
  <printOptions/>
  <pageMargins left="0.1968503937007874" right="0.1968503937007874" top="0.07874015748031496" bottom="0.07874015748031496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6">
      <selection activeCell="A23" sqref="A23"/>
    </sheetView>
  </sheetViews>
  <sheetFormatPr defaultColWidth="9.140625" defaultRowHeight="12.75"/>
  <cols>
    <col min="1" max="1" width="26.57421875" style="226" customWidth="1"/>
    <col min="2" max="2" width="11.421875" style="226" customWidth="1"/>
    <col min="3" max="3" width="11.8515625" style="226" customWidth="1"/>
    <col min="4" max="4" width="13.140625" style="226" customWidth="1"/>
    <col min="5" max="5" width="11.140625" style="226" customWidth="1"/>
    <col min="6" max="6" width="15.7109375" style="226" customWidth="1"/>
    <col min="7" max="16384" width="9.140625" style="226" customWidth="1"/>
  </cols>
  <sheetData>
    <row r="1" spans="1:6" ht="48" customHeight="1">
      <c r="A1" s="306" t="s">
        <v>517</v>
      </c>
      <c r="B1" s="306"/>
      <c r="C1" s="306"/>
      <c r="D1" s="306"/>
      <c r="E1" s="315" t="s">
        <v>530</v>
      </c>
      <c r="F1" s="315"/>
    </row>
    <row r="2" spans="1:7" ht="81" customHeight="1">
      <c r="A2" s="307" t="s">
        <v>554</v>
      </c>
      <c r="B2" s="307"/>
      <c r="C2" s="307"/>
      <c r="D2" s="307"/>
      <c r="E2" s="307"/>
      <c r="F2" s="307"/>
      <c r="G2" s="227"/>
    </row>
    <row r="4" spans="1:6" ht="15.75" customHeight="1">
      <c r="A4" s="316" t="s">
        <v>531</v>
      </c>
      <c r="B4" s="316" t="s">
        <v>532</v>
      </c>
      <c r="C4" s="318" t="s">
        <v>533</v>
      </c>
      <c r="D4" s="319"/>
      <c r="E4" s="319"/>
      <c r="F4" s="320"/>
    </row>
    <row r="5" spans="1:6" ht="87" customHeight="1">
      <c r="A5" s="317"/>
      <c r="B5" s="317"/>
      <c r="C5" s="228" t="s">
        <v>534</v>
      </c>
      <c r="D5" s="228" t="s">
        <v>535</v>
      </c>
      <c r="E5" s="228" t="s">
        <v>103</v>
      </c>
      <c r="F5" s="228" t="s">
        <v>536</v>
      </c>
    </row>
    <row r="6" spans="1:6" ht="31.5">
      <c r="A6" s="229" t="s">
        <v>537</v>
      </c>
      <c r="B6" s="228">
        <v>0</v>
      </c>
      <c r="C6" s="228">
        <v>0</v>
      </c>
      <c r="D6" s="228">
        <v>0</v>
      </c>
      <c r="E6" s="228">
        <v>0</v>
      </c>
      <c r="F6" s="228">
        <v>0</v>
      </c>
    </row>
    <row r="7" spans="1:6" ht="38.25" customHeight="1">
      <c r="A7" s="229" t="s">
        <v>538</v>
      </c>
      <c r="B7" s="228">
        <v>0</v>
      </c>
      <c r="C7" s="228">
        <v>0</v>
      </c>
      <c r="D7" s="228">
        <v>0</v>
      </c>
      <c r="E7" s="228">
        <v>0</v>
      </c>
      <c r="F7" s="228">
        <v>0</v>
      </c>
    </row>
    <row r="8" spans="1:6" ht="63">
      <c r="A8" s="229" t="s">
        <v>539</v>
      </c>
      <c r="B8" s="228">
        <f>C8+D8+E8+F8</f>
        <v>0</v>
      </c>
      <c r="C8" s="228">
        <v>0</v>
      </c>
      <c r="D8" s="228">
        <v>0</v>
      </c>
      <c r="E8" s="228">
        <v>0</v>
      </c>
      <c r="F8" s="228">
        <v>0</v>
      </c>
    </row>
    <row r="9" spans="1:6" ht="94.5">
      <c r="A9" s="229" t="s">
        <v>540</v>
      </c>
      <c r="B9" s="228">
        <f>C9+D9+E9+F9</f>
        <v>0</v>
      </c>
      <c r="C9" s="228">
        <v>0</v>
      </c>
      <c r="D9" s="228">
        <v>0</v>
      </c>
      <c r="E9" s="228">
        <v>0</v>
      </c>
      <c r="F9" s="228">
        <v>0</v>
      </c>
    </row>
    <row r="10" spans="1:6" ht="31.5">
      <c r="A10" s="229" t="s">
        <v>541</v>
      </c>
      <c r="B10" s="228">
        <v>0</v>
      </c>
      <c r="C10" s="228">
        <v>0</v>
      </c>
      <c r="D10" s="228">
        <v>0</v>
      </c>
      <c r="E10" s="228">
        <v>0</v>
      </c>
      <c r="F10" s="228">
        <v>0</v>
      </c>
    </row>
    <row r="11" spans="1:6" ht="31.5">
      <c r="A11" s="229" t="s">
        <v>542</v>
      </c>
      <c r="B11" s="228">
        <v>0</v>
      </c>
      <c r="C11" s="228">
        <v>0</v>
      </c>
      <c r="D11" s="228">
        <v>0</v>
      </c>
      <c r="E11" s="228">
        <v>0</v>
      </c>
      <c r="F11" s="228">
        <v>0</v>
      </c>
    </row>
    <row r="12" spans="1:6" ht="47.25">
      <c r="A12" s="229" t="s">
        <v>543</v>
      </c>
      <c r="B12" s="228">
        <v>0</v>
      </c>
      <c r="C12" s="228">
        <v>0</v>
      </c>
      <c r="D12" s="228">
        <v>0</v>
      </c>
      <c r="E12" s="228">
        <v>0</v>
      </c>
      <c r="F12" s="228">
        <v>0</v>
      </c>
    </row>
    <row r="13" spans="1:6" ht="94.5">
      <c r="A13" s="229" t="s">
        <v>540</v>
      </c>
      <c r="B13" s="228">
        <v>0</v>
      </c>
      <c r="C13" s="228">
        <v>0</v>
      </c>
      <c r="D13" s="228">
        <v>0</v>
      </c>
      <c r="E13" s="228">
        <v>0</v>
      </c>
      <c r="F13" s="228">
        <v>0</v>
      </c>
    </row>
    <row r="14" spans="1:6" ht="15.75">
      <c r="A14" s="229" t="s">
        <v>126</v>
      </c>
      <c r="B14" s="228">
        <v>0</v>
      </c>
      <c r="C14" s="228">
        <v>0</v>
      </c>
      <c r="D14" s="228">
        <v>0</v>
      </c>
      <c r="E14" s="228">
        <v>0</v>
      </c>
      <c r="F14" s="228">
        <v>0</v>
      </c>
    </row>
    <row r="15" spans="1:6" ht="47.25">
      <c r="A15" s="229" t="s">
        <v>543</v>
      </c>
      <c r="B15" s="228">
        <v>0</v>
      </c>
      <c r="C15" s="228">
        <v>0</v>
      </c>
      <c r="D15" s="228">
        <v>0</v>
      </c>
      <c r="E15" s="228">
        <v>0</v>
      </c>
      <c r="F15" s="228">
        <v>0</v>
      </c>
    </row>
    <row r="16" spans="1:6" ht="94.5">
      <c r="A16" s="229" t="s">
        <v>540</v>
      </c>
      <c r="B16" s="228">
        <v>0</v>
      </c>
      <c r="C16" s="228">
        <v>0</v>
      </c>
      <c r="D16" s="228">
        <v>0</v>
      </c>
      <c r="E16" s="228">
        <v>0</v>
      </c>
      <c r="F16" s="228">
        <v>0</v>
      </c>
    </row>
    <row r="17" spans="1:6" ht="42" customHeight="1">
      <c r="A17" s="302" t="s">
        <v>547</v>
      </c>
      <c r="B17" s="302"/>
      <c r="C17" s="302"/>
      <c r="D17" s="222"/>
      <c r="E17" s="303" t="s">
        <v>551</v>
      </c>
      <c r="F17" s="303"/>
    </row>
  </sheetData>
  <sheetProtection/>
  <mergeCells count="8">
    <mergeCell ref="A17:C17"/>
    <mergeCell ref="E17:F17"/>
    <mergeCell ref="A1:D1"/>
    <mergeCell ref="E1:F1"/>
    <mergeCell ref="A2:F2"/>
    <mergeCell ref="A4:A5"/>
    <mergeCell ref="B4:B5"/>
    <mergeCell ref="C4:F4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2012-07-10T07:34:15Z</cp:lastPrinted>
  <dcterms:created xsi:type="dcterms:W3CDTF">1996-10-08T23:32:33Z</dcterms:created>
  <dcterms:modified xsi:type="dcterms:W3CDTF">2012-07-10T07:35:35Z</dcterms:modified>
  <cp:category/>
  <cp:version/>
  <cp:contentType/>
  <cp:contentStatus/>
</cp:coreProperties>
</file>